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mc:AlternateContent xmlns:mc="http://schemas.openxmlformats.org/markup-compatibility/2006">
    <mc:Choice Requires="x15">
      <x15ac:absPath xmlns:x15ac="http://schemas.microsoft.com/office/spreadsheetml/2010/11/ac" url="C:\Users\3321kaho.NIBENT\Downloads\"/>
    </mc:Choice>
  </mc:AlternateContent>
  <xr:revisionPtr revIDLastSave="0" documentId="8_{2B672B49-0B45-4B64-B6AA-23577875F189}" xr6:coauthVersionLast="47" xr6:coauthVersionMax="47" xr10:uidLastSave="{00000000-0000-0000-0000-000000000000}"/>
  <workbookProtection workbookAlgorithmName="SHA-512" workbookHashValue="BwF7RrT/VAxpQPI48GdidqYfWkzNvr8bDi6LQmJnc7GcWFHtpy/yvr0B23eI2scaAU2L7kpLMV0Td4LLloaCfQ==" workbookSaltValue="O+IhpE7rkSypi3CWmMMEow==" workbookSpinCount="100000" lockStructure="1"/>
  <bookViews>
    <workbookView xWindow="-120" yWindow="-120" windowWidth="29040" windowHeight="15840" xr2:uid="{00000000-000D-0000-FFFF-FFFF00000000}"/>
  </bookViews>
  <sheets>
    <sheet name="AES DRT" sheetId="6" r:id="rId1"/>
    <sheet name="Data" sheetId="2" r:id="rId2"/>
    <sheet name="Datenquelle" sheetId="7" state="hidden" r:id="rId3"/>
  </sheets>
  <definedNames>
    <definedName name="_xlnm.Print_Area" localSheetId="2">Datenquelle!$A$5:$AG$149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3" i="7" l="1"/>
  <c r="N112" i="7"/>
  <c r="H20" i="6"/>
  <c r="N103" i="7"/>
  <c r="N102" i="7"/>
  <c r="N101" i="7"/>
  <c r="N100" i="7"/>
  <c r="AE3" i="7"/>
  <c r="AD3" i="7"/>
  <c r="AC3" i="7"/>
  <c r="AB3" i="7"/>
  <c r="T3" i="7"/>
  <c r="S3" i="7"/>
  <c r="R3" i="7"/>
  <c r="Q3" i="7"/>
  <c r="P3" i="7"/>
  <c r="O3" i="7"/>
  <c r="N3" i="7"/>
  <c r="L3" i="7"/>
  <c r="K3" i="7"/>
  <c r="J3" i="7"/>
  <c r="F3" i="7" s="1"/>
  <c r="H3" i="7"/>
  <c r="G3" i="7"/>
  <c r="N110" i="7"/>
  <c r="N109" i="7"/>
  <c r="N108" i="7"/>
  <c r="N107" i="7"/>
  <c r="B3" i="7"/>
  <c r="N105" i="7"/>
  <c r="N98" i="7"/>
  <c r="N97" i="7"/>
  <c r="N96" i="7"/>
  <c r="N95" i="7"/>
  <c r="N94" i="7"/>
  <c r="N93" i="7"/>
  <c r="N92" i="7"/>
  <c r="N91" i="7"/>
  <c r="N90" i="7"/>
  <c r="N89" i="7"/>
  <c r="N87" i="7"/>
  <c r="N85" i="7"/>
  <c r="N83" i="7"/>
  <c r="N82" i="7"/>
  <c r="N81" i="7"/>
  <c r="N80" i="7"/>
  <c r="N79" i="7"/>
  <c r="N51" i="7"/>
  <c r="N50" i="7"/>
  <c r="N49" i="7"/>
  <c r="N48" i="7"/>
  <c r="N47" i="7"/>
  <c r="N46" i="7"/>
  <c r="N44" i="7"/>
  <c r="N43" i="7"/>
  <c r="N42" i="7"/>
  <c r="N41" i="7"/>
  <c r="N37" i="7"/>
  <c r="N36" i="7"/>
  <c r="N35" i="7"/>
  <c r="N34" i="7"/>
  <c r="N33" i="7"/>
  <c r="N31" i="7"/>
  <c r="N30" i="7"/>
  <c r="N28" i="7"/>
  <c r="N27" i="7"/>
  <c r="N26" i="7"/>
  <c r="N19" i="7"/>
  <c r="N18" i="7"/>
  <c r="N16" i="7"/>
  <c r="N15" i="7"/>
  <c r="N14" i="7"/>
  <c r="D80" i="2" l="1"/>
  <c r="D79" i="2"/>
  <c r="D81" i="2"/>
  <c r="D78" i="2"/>
  <c r="D74" i="2"/>
  <c r="D73" i="2"/>
  <c r="D72" i="2"/>
  <c r="D71" i="2"/>
  <c r="D70" i="2"/>
  <c r="D65" i="2"/>
  <c r="D69" i="2"/>
  <c r="D61" i="2"/>
  <c r="D62" i="2"/>
  <c r="D68" i="2"/>
  <c r="D75" i="2"/>
  <c r="D77" i="2"/>
  <c r="D58" i="2"/>
  <c r="D63" i="2" l="1"/>
  <c r="D66" i="2"/>
  <c r="D64" i="2"/>
  <c r="AF33" i="6"/>
  <c r="AT42" i="6" l="1"/>
  <c r="AT139" i="6" l="1"/>
  <c r="AT138" i="6"/>
  <c r="BD137" i="6"/>
  <c r="AT137" i="6"/>
  <c r="AN140" i="6"/>
  <c r="AG140" i="6"/>
  <c r="Z140" i="6"/>
  <c r="H140" i="6"/>
  <c r="Y138" i="6"/>
  <c r="H138" i="6"/>
  <c r="AS12" i="6"/>
  <c r="BI12" i="6"/>
  <c r="BH12" i="6"/>
  <c r="BG12" i="6"/>
  <c r="BF12" i="6"/>
  <c r="BE12" i="6"/>
  <c r="BD12" i="6"/>
  <c r="BC12" i="6"/>
  <c r="BB12" i="6"/>
  <c r="BA12" i="6"/>
  <c r="AZ12" i="6"/>
  <c r="AY12" i="6"/>
  <c r="AX12" i="6"/>
  <c r="AW12" i="6"/>
  <c r="AV12" i="6"/>
  <c r="AU12" i="6"/>
  <c r="AT12" i="6"/>
  <c r="AY80" i="6" l="1"/>
  <c r="AT72" i="6"/>
  <c r="AT71" i="6"/>
  <c r="BD70" i="6"/>
  <c r="AT70" i="6"/>
  <c r="AO73" i="6"/>
  <c r="AG73" i="6"/>
  <c r="Z73" i="6"/>
  <c r="H73" i="6"/>
  <c r="Z71" i="6"/>
  <c r="H71" i="6"/>
  <c r="D78" i="6"/>
  <c r="AF80" i="6"/>
  <c r="AH81" i="6"/>
  <c r="AF82" i="6"/>
  <c r="AF83" i="6"/>
  <c r="N92" i="6"/>
  <c r="AD97" i="6"/>
  <c r="AD98" i="6"/>
  <c r="T103" i="6"/>
  <c r="T104" i="6"/>
  <c r="N114" i="6"/>
  <c r="AD117" i="6"/>
  <c r="AD118" i="6"/>
  <c r="AF123" i="6"/>
  <c r="AF124" i="6"/>
  <c r="AF125" i="6"/>
  <c r="AF126" i="6"/>
  <c r="AC21" i="6"/>
  <c r="H21" i="6"/>
  <c r="AC15" i="6"/>
  <c r="H15" i="6"/>
  <c r="AC12" i="6"/>
  <c r="AK12" i="6"/>
  <c r="C144" i="6"/>
  <c r="H152" i="6"/>
  <c r="AI152" i="6"/>
  <c r="AD157" i="6"/>
  <c r="AD160" i="6"/>
  <c r="AY160" i="6"/>
  <c r="AU162" i="6"/>
  <c r="AD163" i="6"/>
  <c r="AD166" i="6"/>
  <c r="AD169" i="6"/>
  <c r="AP172" i="6"/>
  <c r="AP173" i="6"/>
  <c r="AP174" i="6"/>
  <c r="U175" i="6"/>
  <c r="H183" i="6"/>
  <c r="AI183" i="6"/>
  <c r="AS126" i="6"/>
  <c r="AS125" i="6"/>
  <c r="AY120" i="6"/>
  <c r="AY119" i="6"/>
  <c r="AY118" i="6"/>
  <c r="AY117" i="6"/>
  <c r="AU115" i="6"/>
  <c r="AU114" i="6"/>
  <c r="AS108" i="6"/>
  <c r="AY100" i="6"/>
  <c r="AY99" i="6"/>
  <c r="AY98" i="6"/>
  <c r="AY97" i="6"/>
  <c r="AU93" i="6"/>
  <c r="AU92" i="6"/>
  <c r="AY83" i="6"/>
  <c r="AY82" i="6"/>
  <c r="AY81" i="6"/>
  <c r="AU78" i="6"/>
  <c r="AU77" i="6"/>
  <c r="AJ39" i="6"/>
  <c r="AF42" i="6"/>
  <c r="AK17" i="6" l="1"/>
  <c r="AO15" i="6"/>
  <c r="AV62" i="6" l="1"/>
  <c r="AY60" i="6"/>
  <c r="AU58" i="6"/>
  <c r="U56" i="6"/>
  <c r="BD56" i="6"/>
  <c r="BA55" i="6"/>
  <c r="BA54" i="6"/>
  <c r="AD54" i="6"/>
  <c r="AT52" i="6" l="1"/>
  <c r="BG49" i="6"/>
  <c r="AU47" i="6"/>
  <c r="AY46" i="6"/>
  <c r="O46" i="6"/>
  <c r="S42" i="6"/>
  <c r="BA35" i="6"/>
  <c r="AF35" i="6"/>
  <c r="BA34" i="6"/>
  <c r="AJ34" i="6"/>
  <c r="BA33" i="6"/>
  <c r="AV31" i="6"/>
  <c r="AV30" i="6"/>
  <c r="O30" i="6"/>
  <c r="AU23" i="6"/>
  <c r="M23" i="6"/>
  <c r="W22" i="6"/>
  <c r="H22" i="6"/>
  <c r="AS21" i="6"/>
  <c r="AK21" i="6"/>
  <c r="AM20" i="6"/>
  <c r="I17" i="6"/>
  <c r="K18" i="6"/>
  <c r="AE18" i="6"/>
  <c r="Y17" i="6"/>
  <c r="Q16" i="6"/>
  <c r="H16" i="6"/>
  <c r="W13" i="6" l="1"/>
  <c r="AA7" i="6" l="1"/>
  <c r="AM11" i="6"/>
  <c r="H12" i="6"/>
  <c r="H13" i="6"/>
  <c r="N5" i="6" l="1"/>
  <c r="N6" i="6"/>
  <c r="N7" i="6"/>
</calcChain>
</file>

<file path=xl/sharedStrings.xml><?xml version="1.0" encoding="utf-8"?>
<sst xmlns="http://schemas.openxmlformats.org/spreadsheetml/2006/main" count="2789" uniqueCount="437">
  <si>
    <t>Schnittstelle</t>
  </si>
  <si>
    <t>Bezeichnung</t>
  </si>
  <si>
    <t>Daten</t>
  </si>
  <si>
    <t>Neuanlage</t>
  </si>
  <si>
    <t>EOF</t>
  </si>
  <si>
    <t>de</t>
  </si>
  <si>
    <t>fr</t>
  </si>
  <si>
    <t>it</t>
  </si>
  <si>
    <t>Tel.</t>
  </si>
  <si>
    <t>E-Mail</t>
  </si>
  <si>
    <t>Legende</t>
  </si>
  <si>
    <t>Anschlussgesuch für folgende Geräte</t>
  </si>
  <si>
    <t>Änderung / Erweiterung</t>
  </si>
  <si>
    <t>Kantonale Genehmigung vorhanden</t>
  </si>
  <si>
    <t>monovalent</t>
  </si>
  <si>
    <t>bivalent</t>
  </si>
  <si>
    <t>3x400V</t>
  </si>
  <si>
    <t>1x230V</t>
  </si>
  <si>
    <t>Andere</t>
  </si>
  <si>
    <t>Anzahl Geräte</t>
  </si>
  <si>
    <t>Ja</t>
  </si>
  <si>
    <t>Nein</t>
  </si>
  <si>
    <t>/</t>
  </si>
  <si>
    <t>A</t>
  </si>
  <si>
    <t>l</t>
  </si>
  <si>
    <t>kW</t>
  </si>
  <si>
    <t>Bemerkungen des einreichenden Unternehmens</t>
  </si>
  <si>
    <t>cos ɸ</t>
  </si>
  <si>
    <t>kVA</t>
  </si>
  <si>
    <t>kWh</t>
  </si>
  <si>
    <t>Hz</t>
  </si>
  <si>
    <t>kWp</t>
  </si>
  <si>
    <t>Daten: String</t>
  </si>
  <si>
    <t>VSE_TAG_2019_100</t>
  </si>
  <si>
    <t>kW/kVA</t>
  </si>
  <si>
    <t/>
  </si>
  <si>
    <t>Hauptblock</t>
  </si>
  <si>
    <t>Block innerhalb Hauptblock</t>
  </si>
  <si>
    <t>FALSCH = Häcken nicht gesetzt</t>
  </si>
  <si>
    <t>WAHR = Häcken gesetzt</t>
  </si>
  <si>
    <t>Gelbe Felder = Checkboxen</t>
  </si>
  <si>
    <t>VSE 06.08.2019 v 1.03</t>
  </si>
  <si>
    <t>Demande de raccordement technique (DRT)</t>
  </si>
  <si>
    <t>Exploitant réseau (GRD)</t>
  </si>
  <si>
    <t>N° CSG GRD</t>
  </si>
  <si>
    <t>N° Projet/Projet GRD</t>
  </si>
  <si>
    <t>Données générales</t>
  </si>
  <si>
    <t xml:space="preserve">Nom et adresse du propriétaire (exploitant) </t>
  </si>
  <si>
    <t>Langue</t>
  </si>
  <si>
    <t>Nom</t>
  </si>
  <si>
    <t>Prenom</t>
  </si>
  <si>
    <t>Rue</t>
  </si>
  <si>
    <t>Tél.</t>
  </si>
  <si>
    <t>e-mail</t>
  </si>
  <si>
    <t>N°</t>
  </si>
  <si>
    <t>NPA</t>
  </si>
  <si>
    <t>Localité</t>
  </si>
  <si>
    <t>Lieu de l’installation</t>
  </si>
  <si>
    <t xml:space="preserve">Commune </t>
  </si>
  <si>
    <t>N° parcelle</t>
  </si>
  <si>
    <t>Type de bâtiment</t>
  </si>
  <si>
    <t xml:space="preserve">Nouveau </t>
  </si>
  <si>
    <t>Existant</t>
  </si>
  <si>
    <t>Nouveau</t>
  </si>
  <si>
    <t>N° du compteur</t>
  </si>
  <si>
    <t>Raccordement au réseau CSG</t>
  </si>
  <si>
    <t xml:space="preserve">Nom et adresse du demandeur </t>
  </si>
  <si>
    <t>Responsable</t>
  </si>
  <si>
    <t>Mise en service prévue</t>
  </si>
  <si>
    <t>Demande de raccordement pour les appareils suivants</t>
  </si>
  <si>
    <t>Chaleur électrique/PAC</t>
  </si>
  <si>
    <t>IPE</t>
  </si>
  <si>
    <t>Installations pouvant provoquer des perturbations</t>
  </si>
  <si>
    <t>Accumulateurs d’énergie</t>
  </si>
  <si>
    <t>Stations de charge pour véhicules électriques</t>
  </si>
  <si>
    <t>Chaleur électrique/pompe à chaleur (PAC)</t>
  </si>
  <si>
    <t>Nouvelle</t>
  </si>
  <si>
    <t>Modification/extension</t>
  </si>
  <si>
    <t>Autorisation cantonale reçue</t>
  </si>
  <si>
    <t>Oui</t>
  </si>
  <si>
    <t>Type d’appareil/installation</t>
  </si>
  <si>
    <t>Fabricant de l’appareil</t>
  </si>
  <si>
    <t xml:space="preserve">Type d’appareil </t>
  </si>
  <si>
    <t>Type d’exploitation</t>
  </si>
  <si>
    <t>Données de l’appareil côté AC</t>
  </si>
  <si>
    <t>Raccordement</t>
  </si>
  <si>
    <t xml:space="preserve">Autres </t>
  </si>
  <si>
    <t xml:space="preserve">Courant nominal de l’appareil </t>
  </si>
  <si>
    <t>Courant de démarrage de l’appareil (10ms)</t>
  </si>
  <si>
    <t>Nombre d’appareils</t>
  </si>
  <si>
    <t>Pièces</t>
  </si>
  <si>
    <t>Puissance nominale de l’appareil</t>
  </si>
  <si>
    <t>Puissance nominale totale</t>
  </si>
  <si>
    <t>Puissance maximale totale</t>
  </si>
  <si>
    <t>Spécifications</t>
  </si>
  <si>
    <t>Type de démarrage</t>
  </si>
  <si>
    <t>Démarrage direct</t>
  </si>
  <si>
    <t>Démarreur à résistance</t>
  </si>
  <si>
    <t>Onduleur</t>
  </si>
  <si>
    <t>Convertisseur de fréquence</t>
  </si>
  <si>
    <t>Démarreur progressif</t>
  </si>
  <si>
    <t xml:space="preserve">Chauffage électrique d’appoint </t>
  </si>
  <si>
    <t>Non</t>
  </si>
  <si>
    <t>Si oui, puissance:</t>
  </si>
  <si>
    <t xml:space="preserve">Type de pompe à chaleur </t>
  </si>
  <si>
    <t>sol / eau</t>
  </si>
  <si>
    <t>eau / eau</t>
  </si>
  <si>
    <t>air / air</t>
  </si>
  <si>
    <t>air / eau</t>
  </si>
  <si>
    <t>Type de production d’eau chaude</t>
  </si>
  <si>
    <t>électrique</t>
  </si>
  <si>
    <t>Chauffe-eau pompe à chaleur</t>
  </si>
  <si>
    <t>Pompe à chaleur</t>
  </si>
  <si>
    <t>Capteurs solaires</t>
  </si>
  <si>
    <t>Chauffe-eau à accumulation</t>
  </si>
  <si>
    <t xml:space="preserve">Nombre </t>
  </si>
  <si>
    <t xml:space="preserve">Pièces </t>
  </si>
  <si>
    <t>Contenu</t>
  </si>
  <si>
    <t>Puissance globale</t>
  </si>
  <si>
    <t>Installations de production d’énergie (IPE)</t>
  </si>
  <si>
    <t xml:space="preserve">Nouvelle </t>
  </si>
  <si>
    <t>Fabricant d’appareil type d’appareil</t>
  </si>
  <si>
    <t>Racc. au réseau</t>
  </si>
  <si>
    <t>Exploitation en îlot</t>
  </si>
  <si>
    <t>Groupe de secours</t>
  </si>
  <si>
    <t>Type d’appareil</t>
  </si>
  <si>
    <t>Consommation propre</t>
  </si>
  <si>
    <t>Si oui,</t>
  </si>
  <si>
    <t>individuelle</t>
  </si>
  <si>
    <t>collective</t>
  </si>
  <si>
    <t>Regroupement dans le cadre de la consommation propre (RCP)</t>
  </si>
  <si>
    <t>Si oui, fusible en amont du compteur RCP GRD:</t>
  </si>
  <si>
    <t>Groupe de secours temporairement relié au réseau</t>
  </si>
  <si>
    <t>Commutation raccord au réseau/courant d’urgence et ice versa avec coupure rés.</t>
  </si>
  <si>
    <t>Participation aux services système</t>
  </si>
  <si>
    <t>Fournisseur</t>
  </si>
  <si>
    <t>Fournisseur:</t>
  </si>
  <si>
    <t xml:space="preserve">Raccordement </t>
  </si>
  <si>
    <t>*max. Fourniture de puissance sur le réseau</t>
  </si>
  <si>
    <t>(* Système complet, y.c. puissance déjà installée et accumulateur éventuellement présent avec alimentation retour vers le réseau de distribution)</t>
  </si>
  <si>
    <t>Limitation du stockage</t>
  </si>
  <si>
    <t>cos Φ en exploitation</t>
  </si>
  <si>
    <t>Photovoltaïque: la puissance DC (en cas de construction supplémentaire, données de l’extension)/et les fiches techniques (onduleur et modules) ne doivent pas être fournies.</t>
  </si>
  <si>
    <t>Puissance totale</t>
  </si>
  <si>
    <t>Agent énergétique</t>
  </si>
  <si>
    <t>Solaire (PV)</t>
  </si>
  <si>
    <t>Eau</t>
  </si>
  <si>
    <t>Eolien</t>
  </si>
  <si>
    <t>Installation CCF</t>
  </si>
  <si>
    <t>Biogaz</t>
  </si>
  <si>
    <t>Autres</t>
  </si>
  <si>
    <t xml:space="preserve">Demande de raccordement technique (DRT) – Suite </t>
  </si>
  <si>
    <t>Demandeur</t>
  </si>
  <si>
    <t>N° de signalement GRD</t>
  </si>
  <si>
    <t xml:space="preserve">Type d’appareil/installation </t>
  </si>
  <si>
    <t>Courant de démarrage de l’appareil (10 ms)</t>
  </si>
  <si>
    <t xml:space="preserve">Nombre d’appareils </t>
  </si>
  <si>
    <t>Nombre d’enclenchements par min.</t>
  </si>
  <si>
    <t>Autres aides au démarrage</t>
  </si>
  <si>
    <t>Compensation de l’énergie réactive</t>
  </si>
  <si>
    <t>Sans</t>
  </si>
  <si>
    <t>Raccord au réseau</t>
  </si>
  <si>
    <t>Compatible groupe de secours</t>
  </si>
  <si>
    <t>Commutation raccord au réseau/courant d’urgence</t>
  </si>
  <si>
    <t>Intégration de l’accumulateur</t>
  </si>
  <si>
    <t>AC (dans la partie AC de l’installation)</t>
  </si>
  <si>
    <t>DC (dans la partie DC de l’installation)</t>
  </si>
  <si>
    <t>Puissance électrique (puissance du système)</t>
  </si>
  <si>
    <t>Capacité de stockage</t>
  </si>
  <si>
    <t>Type d’exploitation de l’accumulateur</t>
  </si>
  <si>
    <t>Aucun chargement de l’accumulateur depuis le réseau de distribution</t>
  </si>
  <si>
    <t>Aucun déchargement de l’accumulateur vers le réseau</t>
  </si>
  <si>
    <t xml:space="preserve">Puissance régulable par </t>
  </si>
  <si>
    <t>GRD</t>
  </si>
  <si>
    <t>Exploitant</t>
  </si>
  <si>
    <t>Interface disponible de l’accumulateur au GRD</t>
  </si>
  <si>
    <t>Autre type d’exploitation --&gt; d’après l’annexe</t>
  </si>
  <si>
    <t>Charge câble</t>
  </si>
  <si>
    <t>Charge induction</t>
  </si>
  <si>
    <t>Courant nominal de l’appareil</t>
  </si>
  <si>
    <t xml:space="preserve"> Puissance nominale de l’appareil</t>
  </si>
  <si>
    <t>Chargement AC du véhicule</t>
  </si>
  <si>
    <t>Chargement DC du véhicule</t>
  </si>
  <si>
    <t>Puissance max. prélevée sur le réseau</t>
  </si>
  <si>
    <t>Puissance d’alimentation réseau max.</t>
  </si>
  <si>
    <t xml:space="preserve">Puissance régulable par le GRD </t>
  </si>
  <si>
    <t xml:space="preserve">Puissance régulable par l’exploitant </t>
  </si>
  <si>
    <t>Puissance active modulable</t>
  </si>
  <si>
    <t xml:space="preserve">Interface disponible de la colonne de charge au GRD </t>
  </si>
  <si>
    <t>à</t>
  </si>
  <si>
    <t>Demande de raccordement technique (DRT) – Suite</t>
  </si>
  <si>
    <t>Autres données générales</t>
  </si>
  <si>
    <t>Remarques du demandeur</t>
  </si>
  <si>
    <t>Signature du demandeur</t>
  </si>
  <si>
    <t>Date</t>
  </si>
  <si>
    <t>Signature</t>
  </si>
  <si>
    <t>Décision GRD</t>
  </si>
  <si>
    <t>Installation approuvée</t>
  </si>
  <si>
    <t>Installation approuvée avec mesures correctrices</t>
  </si>
  <si>
    <t xml:space="preserve"> Remarques</t>
  </si>
  <si>
    <t>cos Φ</t>
  </si>
  <si>
    <t>Remarques du GRD</t>
  </si>
  <si>
    <t>Fréquence de télécommande centralisée GRD</t>
  </si>
  <si>
    <t>Puissance de court-circuit au point de couplage commun</t>
  </si>
  <si>
    <t>Puissance apparente au CSG</t>
  </si>
  <si>
    <t>Les «prescriptions des distributeurs d’électricité PDIE CH» et les «règles techniques pour l’évaluation des perturbations de réseaux DACHCZ» doivent être respectées au point de couplage commun. La demande de raccordement est valable pendant 1 an.</t>
  </si>
  <si>
    <t>Signature GRD</t>
  </si>
  <si>
    <t>Page 3 sur 3</t>
  </si>
  <si>
    <t>Page 2 sur 3</t>
  </si>
  <si>
    <t>Page 1 sur 3</t>
  </si>
  <si>
    <t>AES V-2019-fr</t>
  </si>
  <si>
    <t xml:space="preserve">N° Projet/Projet GRD </t>
  </si>
  <si>
    <t>N° Projet/Projet GRD 2</t>
  </si>
  <si>
    <t>No</t>
  </si>
  <si>
    <t>Localite</t>
  </si>
  <si>
    <t>Commune</t>
  </si>
  <si>
    <t>No Parcelle</t>
  </si>
  <si>
    <t>Données générales Langue</t>
  </si>
  <si>
    <t>Nom et adresse du demandeur Langue</t>
  </si>
  <si>
    <t>Nom et adresse du demandeur</t>
  </si>
  <si>
    <t>Bâtiment nouveau</t>
  </si>
  <si>
    <t>Bâtiment existant</t>
  </si>
  <si>
    <t>Bâtiment autres</t>
  </si>
  <si>
    <t>Bâtiment autres text</t>
  </si>
  <si>
    <t>CSG nouveau</t>
  </si>
  <si>
    <t>CSG existant</t>
  </si>
  <si>
    <t>Sol / eau</t>
  </si>
  <si>
    <t>Consommation propre oui</t>
  </si>
  <si>
    <t>Consommation propre individuelle</t>
  </si>
  <si>
    <t>Consommation propre collective</t>
  </si>
  <si>
    <t>RCP Oui</t>
  </si>
  <si>
    <t>RCP Non</t>
  </si>
  <si>
    <t>Fusible en amont du compteur RCP GRD</t>
  </si>
  <si>
    <t>Groupe de secours temporairement relié au réseau Oui</t>
  </si>
  <si>
    <t>Commutation raccord au réseau/courant d’urgence et ice versa avec coupure rés. Oui</t>
  </si>
  <si>
    <t>Commutation raccord au réseau/courant d’urgence et ice versa avec coupure rés. Non</t>
  </si>
  <si>
    <t>Participation aux services système Non</t>
  </si>
  <si>
    <t>Participation aux services système Oui</t>
  </si>
  <si>
    <t>Voltage Autres</t>
  </si>
  <si>
    <t>Raccordement Autres</t>
  </si>
  <si>
    <t>Max. Fourniture de puissance sur le réseau</t>
  </si>
  <si>
    <t>Limitation du stockage Non</t>
  </si>
  <si>
    <t>Limitation du stockage Oui</t>
  </si>
  <si>
    <t>Autres Text</t>
  </si>
  <si>
    <t>Raccordement autres</t>
  </si>
  <si>
    <t>Groupe de secours temporairement relié au réseau Non</t>
  </si>
  <si>
    <t>Commutation raccord au réseau/courant d’urgence Non</t>
  </si>
  <si>
    <t>Commutation raccord au réseau/courant d’urgence Oui</t>
  </si>
  <si>
    <t>seul. DC</t>
  </si>
  <si>
    <t>Puissance régulable par GRD</t>
  </si>
  <si>
    <t>Puissance régulable par Exploitant</t>
  </si>
  <si>
    <t>Puissance active modulable Non</t>
  </si>
  <si>
    <t>Puissance active modulable Oui</t>
  </si>
  <si>
    <t>Interface disponible de la colonne de charge au GRD Non</t>
  </si>
  <si>
    <t>Interface disponible de la colonne de charge au GRD Oui</t>
  </si>
  <si>
    <t>Remarques</t>
  </si>
  <si>
    <t>Ausgewählter  WP Typ / Daten für Übertrag TAG Formular</t>
  </si>
  <si>
    <t>Anz. Geräte</t>
  </si>
  <si>
    <t>Nennleistung</t>
  </si>
  <si>
    <t>Nennstrom</t>
  </si>
  <si>
    <t>Spitzenleistung</t>
  </si>
  <si>
    <t>kursiv -&gt;gerechnete Werte</t>
  </si>
  <si>
    <t>Wassererwärmung</t>
  </si>
  <si>
    <t>Anwendung</t>
  </si>
  <si>
    <t>elektr. Notheizung</t>
  </si>
  <si>
    <t>Elektrische Daten Kompressor</t>
  </si>
  <si>
    <t>max. Strom-</t>
  </si>
  <si>
    <t>max. Leistungsaufnahme</t>
  </si>
  <si>
    <t>Anlaufart</t>
  </si>
  <si>
    <t>Frequenzumrichter -&gt; Inverter gemeint</t>
  </si>
  <si>
    <t>Wärmequellen</t>
  </si>
  <si>
    <t>Pufferspeicher</t>
  </si>
  <si>
    <t>Wärmepumpentyp</t>
  </si>
  <si>
    <t>WP</t>
  </si>
  <si>
    <t>Inhalt</t>
  </si>
  <si>
    <t>Warmwasser</t>
  </si>
  <si>
    <t>Heizung / Kühlung</t>
  </si>
  <si>
    <t>ja</t>
  </si>
  <si>
    <t>Notheizung</t>
  </si>
  <si>
    <t>Nrmd. A7,B0,W10/W35</t>
  </si>
  <si>
    <t>Aufnameleistung PNT</t>
  </si>
  <si>
    <t>Betriebsstrom</t>
  </si>
  <si>
    <t>Spannung</t>
  </si>
  <si>
    <t>aufnahme</t>
  </si>
  <si>
    <t>innerh. Einsatzgrenzen</t>
  </si>
  <si>
    <t>max. Anlaufstrom</t>
  </si>
  <si>
    <t>Direktanlauf</t>
  </si>
  <si>
    <t>Widerstands-</t>
  </si>
  <si>
    <t>Inverter</t>
  </si>
  <si>
    <t>Frequenzumformer</t>
  </si>
  <si>
    <t>Sanftanlasser</t>
  </si>
  <si>
    <t>Anlaufverzögerung</t>
  </si>
  <si>
    <t>nein</t>
  </si>
  <si>
    <t>cos phi</t>
  </si>
  <si>
    <t>Kompressoren</t>
  </si>
  <si>
    <t>Anläufe /h</t>
  </si>
  <si>
    <t>Sole/Wasser</t>
  </si>
  <si>
    <t>Luft/Wasser</t>
  </si>
  <si>
    <t>Wasser/Wasser</t>
  </si>
  <si>
    <t>Luft/Luft</t>
  </si>
  <si>
    <t>V</t>
  </si>
  <si>
    <t>anlasser</t>
  </si>
  <si>
    <t>Sekunden</t>
  </si>
  <si>
    <t>Liter</t>
  </si>
  <si>
    <t>LW Innen</t>
  </si>
  <si>
    <t>alpha innotec LWCV 82R1/3</t>
  </si>
  <si>
    <t>________</t>
  </si>
  <si>
    <t>X</t>
  </si>
  <si>
    <t>1x 230V</t>
  </si>
  <si>
    <t>&lt;5</t>
  </si>
  <si>
    <t>10-200</t>
  </si>
  <si>
    <t>alpha innotec LWCV 122R3</t>
  </si>
  <si>
    <t>3x 400V</t>
  </si>
  <si>
    <t>alpha innotec LWV 82R1/3</t>
  </si>
  <si>
    <t>alpha innotec LWV 122R3</t>
  </si>
  <si>
    <t>alpha innotec LW 101</t>
  </si>
  <si>
    <t>alpha innotec LW 121</t>
  </si>
  <si>
    <t>alpha innotec LW 140 (L)</t>
  </si>
  <si>
    <t>alpha innotec LW 161H/V (L)</t>
  </si>
  <si>
    <t>alpha innotec LW 180 (L)</t>
  </si>
  <si>
    <t>alpha innotec LW 251 (L)</t>
  </si>
  <si>
    <t>LW Aussen</t>
  </si>
  <si>
    <t>alpha innotec LWAV 82R1/3</t>
  </si>
  <si>
    <t>alpha innotec LWAV 122R3</t>
  </si>
  <si>
    <t>alpha innotec LWAV+ 82R1/3</t>
  </si>
  <si>
    <t>alpha innotec LWAV+ 122R3</t>
  </si>
  <si>
    <t>alpha innotec LW 101A</t>
  </si>
  <si>
    <t>alpha innotec LW 121A</t>
  </si>
  <si>
    <t>alpha innotec LW 140A</t>
  </si>
  <si>
    <t>alpha innotec LW 161H-A/V</t>
  </si>
  <si>
    <t>alpha innotec LW 180A</t>
  </si>
  <si>
    <t>alpha innotec LW 251A</t>
  </si>
  <si>
    <t>alpha innotec LWD 50A</t>
  </si>
  <si>
    <t>alpha innotec LWD 70A</t>
  </si>
  <si>
    <t>alpha innotec LWD 90A</t>
  </si>
  <si>
    <t>alpha innotec LWD 50A/RX</t>
  </si>
  <si>
    <t>alpha innotec LWD 70A/RX</t>
  </si>
  <si>
    <t>alpha innotec LWDV 91-1/3</t>
  </si>
  <si>
    <t>NP-AW 20-08</t>
  </si>
  <si>
    <t>VL: 6,20</t>
  </si>
  <si>
    <t>1.3</t>
  </si>
  <si>
    <t>6.0</t>
  </si>
  <si>
    <t>200</t>
  </si>
  <si>
    <t>NP-AW 20-12</t>
  </si>
  <si>
    <t>VL: 9,71</t>
  </si>
  <si>
    <t>2.15</t>
  </si>
  <si>
    <t>7.0</t>
  </si>
  <si>
    <t>NP-AW 20-16</t>
  </si>
  <si>
    <t>VL: 13,30</t>
  </si>
  <si>
    <t>2.75</t>
  </si>
  <si>
    <t>9.5</t>
  </si>
  <si>
    <t>NP-AW 20-20</t>
  </si>
  <si>
    <t>VL: 16,40</t>
  </si>
  <si>
    <t>3.85</t>
  </si>
  <si>
    <t>11.0</t>
  </si>
  <si>
    <t>LW Split</t>
  </si>
  <si>
    <t>ait-KNV LWSE-V 06</t>
  </si>
  <si>
    <t>ait-KNV LWSE-V 09</t>
  </si>
  <si>
    <t>ait-KNV LWSE-V 13</t>
  </si>
  <si>
    <t>ait-KNV LWSE-V 19</t>
  </si>
  <si>
    <t>ait-KNV LWSE-V 24</t>
  </si>
  <si>
    <t>ait-KNV LWSE-V 33</t>
  </si>
  <si>
    <t>SW</t>
  </si>
  <si>
    <t>alpha innotec SW 42H3</t>
  </si>
  <si>
    <t>alpha innotec SW 62H3</t>
  </si>
  <si>
    <t>alpha innotec SW 82H3</t>
  </si>
  <si>
    <t>alpha innotec SW 102H3</t>
  </si>
  <si>
    <t>alpha innotec SW 122H3</t>
  </si>
  <si>
    <t>alpha innotec SW 142H3</t>
  </si>
  <si>
    <t>alpha innotec SW 172H3</t>
  </si>
  <si>
    <t>alpha innotec SW 192H3</t>
  </si>
  <si>
    <t>alpha innotec SW 232H3</t>
  </si>
  <si>
    <t>alpha innotec SW 262H3</t>
  </si>
  <si>
    <t>alpha innotec SW 302H3</t>
  </si>
  <si>
    <t>alpha innotec SWC 42H (K)3</t>
  </si>
  <si>
    <t>alpha innotec SWC 82H (K)3</t>
  </si>
  <si>
    <t>alpha innotec SWC 102H (K)3</t>
  </si>
  <si>
    <t>alpha innotec SWC 122H (K)3</t>
  </si>
  <si>
    <t>alpha innotec SWC 142H (K)3</t>
  </si>
  <si>
    <t>alpha innotec SWC 172H (K)3</t>
  </si>
  <si>
    <t>alpha innotec SWC 192H (K)3</t>
  </si>
  <si>
    <t>alpha innotec SWCV 62H (K)3</t>
  </si>
  <si>
    <t>&lt;5.0</t>
  </si>
  <si>
    <t>alpha innotec SWCV 92H (K)3</t>
  </si>
  <si>
    <t>alpha innotec SWCV 122H (K)3</t>
  </si>
  <si>
    <t>alpha innotec SWCV 162H (K)3</t>
  </si>
  <si>
    <t>alpha innotec WZSV 62H (K)3</t>
  </si>
  <si>
    <t>alpha innotec WZSV 92H (K)3</t>
  </si>
  <si>
    <t>alpha innotec WZSV 122H (K)3</t>
  </si>
  <si>
    <t>WW</t>
  </si>
  <si>
    <t>alpha innotec WWC 100HX</t>
  </si>
  <si>
    <t>alpha innotec WWC 130HX</t>
  </si>
  <si>
    <t>alpha innotec WWC 160HX</t>
  </si>
  <si>
    <t>alpha innotec WWC 190HX</t>
  </si>
  <si>
    <t>alpha innotec WWC 220HX</t>
  </si>
  <si>
    <t>Booster</t>
  </si>
  <si>
    <t>alpha innotec WWB 21</t>
  </si>
  <si>
    <t>LW Profi</t>
  </si>
  <si>
    <t>alpha innotec LWP 450R3</t>
  </si>
  <si>
    <t>SW Profi</t>
  </si>
  <si>
    <t>alpha innotec SWP 291H</t>
  </si>
  <si>
    <t>alpha innotec SWP 371</t>
  </si>
  <si>
    <t>alpha innotec SWP 451</t>
  </si>
  <si>
    <t>alpha innotec SWP 561H</t>
  </si>
  <si>
    <t>alpha innotec SWP 581</t>
  </si>
  <si>
    <t>alpha innotec SWP 691</t>
  </si>
  <si>
    <t>alpha innotec SWP 700H</t>
  </si>
  <si>
    <t>alpha innotec SWP 850H</t>
  </si>
  <si>
    <t>alpha innotec SWP 1000H</t>
  </si>
  <si>
    <t>alpha innotec SWP 1100</t>
  </si>
  <si>
    <t>F 1345</t>
  </si>
  <si>
    <t>ait-SWP F1345-24 (2015)</t>
  </si>
  <si>
    <t>ait-SWP F1345-30 (2015)</t>
  </si>
  <si>
    <t>ait-SWP F1345-40 (2015)</t>
  </si>
  <si>
    <t>ait-SWP F1345-60 (2015)</t>
  </si>
  <si>
    <t>F 1355</t>
  </si>
  <si>
    <t>ait-SWP F1355-28</t>
  </si>
  <si>
    <t>nicht mehr im Sortiment ait-CH</t>
  </si>
  <si>
    <t>WP wählen/PAC choisier/PDC scegliere</t>
  </si>
  <si>
    <t>KNV elektr. Leistung bei A7/W55 -&gt; Spitzenleistung</t>
  </si>
  <si>
    <t>alpha innotec</t>
  </si>
  <si>
    <t>pompe à chaleur</t>
  </si>
  <si>
    <t>PAC choisier</t>
  </si>
  <si>
    <t>Betriebsstrom Werte = max. Stromaufnahme ?! -&gt; sollte bei Normd. A7, B0,W10 sein</t>
  </si>
  <si>
    <t>alpha innotec LW 300 (L)</t>
  </si>
  <si>
    <t>alpha innotec LW 300A</t>
  </si>
  <si>
    <t>NP-BW60</t>
  </si>
  <si>
    <t>NP-BW60-24</t>
  </si>
  <si>
    <t>NP-BW60-30</t>
  </si>
  <si>
    <t>NP-BW60-40</t>
  </si>
  <si>
    <t>NP-BW60-60</t>
  </si>
  <si>
    <t>NP-BWV</t>
  </si>
  <si>
    <t>NP-BWV-28</t>
  </si>
  <si>
    <t>NP-BWV-43</t>
  </si>
  <si>
    <t>Hybrox 5</t>
  </si>
  <si>
    <t>Hybrox 8</t>
  </si>
  <si>
    <t>BEFE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</si>
</sst>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8"/>
      <name val="Arial"/>
      <family val="2"/>
    </font>
    <font>
      <sz val="8"/>
      <color theme="1"/>
      <name val="Arial"/>
      <family val="2"/>
    </font>
    <font>
      <sz val="8"/>
      <name val="Calibri"/>
      <family val="2"/>
      <scheme val="minor"/>
    </font>
    <font>
      <b/>
      <sz val="8"/>
      <color theme="1"/>
      <name val="Arial"/>
      <family val="2"/>
    </font>
    <font>
      <b/>
      <sz val="17"/>
      <name val="Arial"/>
      <family val="2"/>
    </font>
    <font>
      <b/>
      <sz val="11.5"/>
      <color theme="1"/>
      <name val="Arial"/>
      <family val="2"/>
    </font>
    <font>
      <sz val="10"/>
      <color theme="1"/>
      <name val="Arial"/>
      <family val="2"/>
    </font>
    <font>
      <sz val="7"/>
      <color theme="1"/>
      <name val="Arial"/>
      <family val="2"/>
    </font>
    <font>
      <sz val="7.5"/>
      <color theme="1"/>
      <name val="Arial"/>
      <family val="2"/>
    </font>
    <font>
      <sz val="11"/>
      <color theme="1"/>
      <name val="Arial"/>
      <family val="2"/>
    </font>
    <font>
      <sz val="9"/>
      <color theme="1"/>
      <name val="Arial"/>
      <family val="2"/>
    </font>
    <font>
      <sz val="9"/>
      <color rgb="FFFF0000"/>
      <name val="Arial"/>
      <family val="2"/>
    </font>
    <font>
      <b/>
      <sz val="8"/>
      <color rgb="FFFF0000"/>
      <name val="Arial"/>
      <family val="2"/>
    </font>
    <font>
      <i/>
      <sz val="8"/>
      <color theme="1"/>
      <name val="Arial"/>
      <family val="2"/>
    </font>
    <font>
      <sz val="8"/>
      <color rgb="FFFF0000"/>
      <name val="Arial"/>
      <family val="2"/>
    </font>
    <font>
      <b/>
      <sz val="11"/>
      <name val="Arial"/>
      <family val="2"/>
    </font>
    <font>
      <b/>
      <sz val="11"/>
      <color theme="1"/>
      <name val="Arial"/>
      <family val="2"/>
    </font>
    <font>
      <sz val="11"/>
      <name val="Arial"/>
      <family val="2"/>
    </font>
  </fonts>
  <fills count="10">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7" tint="0.39997558519241921"/>
        <bgColor indexed="64"/>
      </patternFill>
    </fill>
  </fills>
  <borders count="17">
    <border>
      <left/>
      <right/>
      <top/>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s>
  <cellStyleXfs count="2">
    <xf numFmtId="0" fontId="0" fillId="0" borderId="0"/>
    <xf numFmtId="0" fontId="10" fillId="0" borderId="0"/>
  </cellStyleXfs>
  <cellXfs count="231">
    <xf numFmtId="0" fontId="0" fillId="0" borderId="0" xfId="0"/>
    <xf numFmtId="0" fontId="0" fillId="2" borderId="0" xfId="0" applyFill="1"/>
    <xf numFmtId="0" fontId="0" fillId="4" borderId="0" xfId="0" applyFill="1"/>
    <xf numFmtId="0" fontId="0" fillId="5" borderId="0" xfId="0" applyFill="1"/>
    <xf numFmtId="0" fontId="5" fillId="0" borderId="0" xfId="0" applyFont="1" applyAlignment="1">
      <alignment vertical="center"/>
    </xf>
    <xf numFmtId="0" fontId="6" fillId="0" borderId="0" xfId="0" applyFont="1" applyAlignment="1">
      <alignment vertical="center"/>
    </xf>
    <xf numFmtId="0" fontId="2" fillId="0" borderId="0" xfId="0" applyFont="1" applyAlignment="1">
      <alignment horizontal="center" textRotation="90"/>
    </xf>
    <xf numFmtId="0" fontId="2" fillId="0" borderId="0" xfId="0" applyFont="1"/>
    <xf numFmtId="0" fontId="2" fillId="0" borderId="0" xfId="0" applyFont="1" applyAlignment="1">
      <alignment vertical="center"/>
    </xf>
    <xf numFmtId="0" fontId="2" fillId="0" borderId="0" xfId="0" applyFont="1" applyAlignment="1">
      <alignment vertical="top"/>
    </xf>
    <xf numFmtId="0" fontId="1" fillId="0" borderId="0" xfId="0" applyFont="1" applyAlignment="1">
      <alignment vertical="center"/>
    </xf>
    <xf numFmtId="0" fontId="1" fillId="0" borderId="0" xfId="0" applyFont="1"/>
    <xf numFmtId="0" fontId="2" fillId="0" borderId="0" xfId="0" applyFont="1" applyAlignment="1">
      <alignment horizontal="center" vertical="center" textRotation="90"/>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textRotation="90"/>
    </xf>
    <xf numFmtId="0" fontId="6" fillId="0" borderId="0" xfId="0" applyFont="1" applyAlignment="1">
      <alignment horizontal="left" vertical="center"/>
    </xf>
    <xf numFmtId="0" fontId="1" fillId="0" borderId="0" xfId="0" applyFont="1" applyAlignment="1">
      <alignment horizontal="left" vertical="center"/>
    </xf>
    <xf numFmtId="0" fontId="2" fillId="0" borderId="2" xfId="0" applyFont="1" applyBorder="1" applyAlignment="1">
      <alignment horizontal="center" textRotation="90"/>
    </xf>
    <xf numFmtId="0" fontId="2" fillId="0" borderId="3" xfId="0" applyFont="1" applyBorder="1" applyAlignment="1">
      <alignment vertical="center"/>
    </xf>
    <xf numFmtId="0" fontId="7" fillId="0" borderId="3" xfId="0" applyFont="1" applyBorder="1" applyAlignment="1">
      <alignment vertical="center"/>
    </xf>
    <xf numFmtId="0" fontId="4" fillId="0" borderId="3" xfId="0" applyFont="1" applyBorder="1" applyAlignment="1">
      <alignment vertical="center"/>
    </xf>
    <xf numFmtId="0" fontId="2" fillId="0" borderId="4" xfId="0" applyFont="1" applyBorder="1" applyAlignment="1">
      <alignment vertical="center"/>
    </xf>
    <xf numFmtId="0" fontId="1" fillId="0" borderId="3" xfId="0" applyFont="1" applyBorder="1" applyAlignment="1">
      <alignment vertical="center"/>
    </xf>
    <xf numFmtId="0" fontId="2" fillId="0" borderId="3" xfId="0" applyFont="1" applyBorder="1"/>
    <xf numFmtId="0" fontId="1" fillId="0" borderId="3" xfId="0" applyFont="1" applyBorder="1"/>
    <xf numFmtId="0" fontId="2" fillId="0" borderId="4" xfId="0" applyFont="1" applyBorder="1"/>
    <xf numFmtId="0" fontId="2" fillId="0" borderId="2" xfId="0" applyFont="1" applyBorder="1" applyAlignment="1">
      <alignment horizontal="center" vertical="center" textRotation="90"/>
    </xf>
    <xf numFmtId="0" fontId="2" fillId="0" borderId="2" xfId="0" applyFont="1" applyBorder="1" applyAlignment="1">
      <alignment vertical="center"/>
    </xf>
    <xf numFmtId="0" fontId="2" fillId="0" borderId="3" xfId="0" applyFont="1" applyBorder="1" applyAlignment="1">
      <alignment horizontal="righ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horizontal="center" textRotation="90"/>
    </xf>
    <xf numFmtId="0" fontId="4" fillId="0" borderId="8" xfId="0" applyFont="1" applyBorder="1" applyAlignment="1">
      <alignment horizontal="left" vertical="center"/>
    </xf>
    <xf numFmtId="0" fontId="2" fillId="0" borderId="8" xfId="0" applyFont="1" applyBorder="1"/>
    <xf numFmtId="0" fontId="2" fillId="0" borderId="9" xfId="0" applyFont="1" applyBorder="1"/>
    <xf numFmtId="0" fontId="2" fillId="0" borderId="10" xfId="0" applyFont="1" applyBorder="1" applyAlignment="1">
      <alignment horizontal="center" vertical="center" textRotation="90"/>
    </xf>
    <xf numFmtId="0" fontId="2" fillId="0" borderId="11" xfId="0" applyFont="1" applyBorder="1" applyAlignment="1">
      <alignment vertical="center"/>
    </xf>
    <xf numFmtId="0" fontId="2" fillId="0" borderId="7" xfId="0" applyFont="1" applyBorder="1" applyAlignment="1">
      <alignment horizontal="center" vertical="center" textRotation="90"/>
    </xf>
    <xf numFmtId="0" fontId="2" fillId="0" borderId="8"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horizontal="center" vertical="center" textRotation="90"/>
    </xf>
    <xf numFmtId="0" fontId="2" fillId="0" borderId="13" xfId="0" applyFont="1" applyBorder="1" applyAlignment="1">
      <alignment vertical="center"/>
    </xf>
    <xf numFmtId="0" fontId="2" fillId="0" borderId="15" xfId="0" applyFont="1" applyBorder="1" applyAlignment="1">
      <alignment vertical="center"/>
    </xf>
    <xf numFmtId="0" fontId="4" fillId="0" borderId="8" xfId="0" applyFont="1" applyBorder="1" applyAlignment="1">
      <alignment vertical="center"/>
    </xf>
    <xf numFmtId="0" fontId="8" fillId="0" borderId="6" xfId="0" applyFont="1" applyBorder="1" applyAlignment="1">
      <alignment vertical="center"/>
    </xf>
    <xf numFmtId="0" fontId="9" fillId="0" borderId="6" xfId="0" applyFont="1" applyBorder="1" applyAlignment="1">
      <alignment vertical="center"/>
    </xf>
    <xf numFmtId="0" fontId="9" fillId="0" borderId="11" xfId="0" applyFont="1" applyBorder="1" applyAlignment="1">
      <alignment horizontal="right" vertical="center"/>
    </xf>
    <xf numFmtId="0" fontId="2" fillId="0" borderId="2" xfId="0" applyFont="1" applyBorder="1" applyAlignment="1">
      <alignment horizontal="left" vertical="center" textRotation="9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horizontal="left" vertical="center" textRotation="90"/>
    </xf>
    <xf numFmtId="0" fontId="2" fillId="0" borderId="10" xfId="0" applyFont="1" applyBorder="1" applyAlignment="1">
      <alignment horizontal="left" vertical="center" textRotation="90"/>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xf numFmtId="0" fontId="2" fillId="0" borderId="6" xfId="0" applyFont="1" applyBorder="1" applyAlignment="1">
      <alignment horizontal="right" vertical="center"/>
    </xf>
    <xf numFmtId="0" fontId="2" fillId="0" borderId="14" xfId="0" applyFont="1" applyBorder="1" applyAlignment="1">
      <alignment horizontal="center" vertical="center" textRotation="90"/>
    </xf>
    <xf numFmtId="0" fontId="7" fillId="0" borderId="8" xfId="0" applyFont="1" applyBorder="1" applyAlignment="1">
      <alignment vertical="center"/>
    </xf>
    <xf numFmtId="0" fontId="4" fillId="0" borderId="7" xfId="0" applyFont="1" applyBorder="1" applyAlignment="1">
      <alignment vertical="center"/>
    </xf>
    <xf numFmtId="0" fontId="4" fillId="0" borderId="12" xfId="0" applyFont="1" applyBorder="1" applyAlignment="1">
      <alignment vertical="center"/>
    </xf>
    <xf numFmtId="0" fontId="2" fillId="0" borderId="7" xfId="0" applyFont="1" applyBorder="1" applyAlignment="1">
      <alignment vertical="center"/>
    </xf>
    <xf numFmtId="0" fontId="2" fillId="0" borderId="2" xfId="0" applyFont="1" applyBorder="1"/>
    <xf numFmtId="0" fontId="4" fillId="0" borderId="5" xfId="0" applyFont="1" applyBorder="1" applyAlignment="1">
      <alignment vertical="center"/>
    </xf>
    <xf numFmtId="0" fontId="1" fillId="0" borderId="2" xfId="0" applyFont="1" applyBorder="1" applyAlignment="1">
      <alignment horizontal="left" vertical="center"/>
    </xf>
    <xf numFmtId="0" fontId="1" fillId="0" borderId="2" xfId="0" applyFont="1" applyBorder="1" applyAlignment="1">
      <alignment vertical="center"/>
    </xf>
    <xf numFmtId="0" fontId="2" fillId="0" borderId="10" xfId="0" applyFont="1" applyBorder="1" applyAlignment="1">
      <alignment vertical="center"/>
    </xf>
    <xf numFmtId="0" fontId="1" fillId="0" borderId="3" xfId="0" applyFont="1" applyBorder="1" applyAlignment="1">
      <alignment horizontal="left" vertical="center"/>
    </xf>
    <xf numFmtId="0" fontId="2" fillId="0" borderId="12"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2" xfId="0" applyFont="1" applyBorder="1" applyAlignment="1">
      <alignment vertical="center"/>
    </xf>
    <xf numFmtId="0" fontId="1" fillId="0" borderId="13" xfId="0" applyFont="1" applyBorder="1"/>
    <xf numFmtId="0" fontId="0" fillId="0" borderId="3" xfId="0" applyBorder="1" applyAlignment="1">
      <alignment horizontal="left" vertical="center"/>
    </xf>
    <xf numFmtId="0" fontId="0" fillId="5"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0" borderId="0" xfId="0" applyAlignment="1">
      <alignment vertical="center"/>
    </xf>
    <xf numFmtId="0" fontId="0" fillId="3" borderId="0" xfId="0" applyFill="1" applyAlignment="1">
      <alignment vertical="center"/>
    </xf>
    <xf numFmtId="49" fontId="0" fillId="3" borderId="0" xfId="0" applyNumberFormat="1" applyFill="1" applyAlignment="1">
      <alignment horizontal="left" vertical="center"/>
    </xf>
    <xf numFmtId="49" fontId="0" fillId="3" borderId="0" xfId="0" applyNumberFormat="1" applyFill="1" applyAlignment="1">
      <alignment vertical="center"/>
    </xf>
    <xf numFmtId="0" fontId="0" fillId="0" borderId="3" xfId="0" applyBorder="1" applyProtection="1">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8" fillId="0" borderId="3" xfId="0" applyFont="1" applyBorder="1" applyAlignment="1">
      <alignment vertical="center"/>
    </xf>
    <xf numFmtId="0" fontId="0" fillId="0" borderId="3" xfId="0" applyBorder="1" applyAlignment="1" applyProtection="1">
      <alignment vertical="center"/>
      <protection locked="0"/>
    </xf>
    <xf numFmtId="0" fontId="2" fillId="0" borderId="0" xfId="1" applyFont="1"/>
    <xf numFmtId="0" fontId="7" fillId="0" borderId="0" xfId="1" applyFont="1"/>
    <xf numFmtId="0" fontId="2" fillId="0" borderId="0" xfId="1" applyFont="1" applyAlignment="1">
      <alignment horizontal="left"/>
    </xf>
    <xf numFmtId="0" fontId="11" fillId="0" borderId="0" xfId="1" applyFont="1"/>
    <xf numFmtId="0" fontId="11" fillId="0" borderId="0" xfId="1" applyFont="1" applyAlignment="1">
      <alignment horizontal="center" vertical="center"/>
    </xf>
    <xf numFmtId="0" fontId="11" fillId="0" borderId="0" xfId="1" applyFont="1" applyAlignment="1">
      <alignment horizontal="center"/>
    </xf>
    <xf numFmtId="0" fontId="12" fillId="0" borderId="0" xfId="1" applyFont="1" applyAlignment="1">
      <alignment horizontal="center"/>
    </xf>
    <xf numFmtId="0" fontId="13" fillId="8" borderId="0" xfId="1" applyFont="1" applyFill="1" applyAlignment="1">
      <alignment horizontal="center"/>
    </xf>
    <xf numFmtId="0" fontId="13" fillId="8" borderId="0" xfId="1" applyFont="1" applyFill="1" applyAlignment="1">
      <alignment horizontal="left"/>
    </xf>
    <xf numFmtId="0" fontId="11" fillId="3" borderId="0" xfId="1" applyFont="1" applyFill="1" applyAlignment="1">
      <alignment horizontal="center"/>
    </xf>
    <xf numFmtId="0" fontId="11" fillId="3" borderId="0" xfId="1" applyFont="1" applyFill="1" applyAlignment="1">
      <alignment horizontal="center" vertical="center"/>
    </xf>
    <xf numFmtId="1" fontId="11" fillId="3" borderId="0" xfId="1" applyNumberFormat="1" applyFont="1" applyFill="1" applyAlignment="1">
      <alignment horizontal="center"/>
    </xf>
    <xf numFmtId="0" fontId="14" fillId="0" borderId="0" xfId="1" applyFont="1" applyAlignment="1">
      <alignment horizontal="center"/>
    </xf>
    <xf numFmtId="0" fontId="2" fillId="0" borderId="0" xfId="1" applyFont="1" applyAlignment="1">
      <alignment vertical="center"/>
    </xf>
    <xf numFmtId="0" fontId="1" fillId="0" borderId="0" xfId="1" applyFont="1" applyAlignment="1">
      <alignment horizontal="center"/>
    </xf>
    <xf numFmtId="0" fontId="1" fillId="0" borderId="0" xfId="1" applyFont="1" applyAlignment="1">
      <alignment horizontal="center" vertical="center"/>
    </xf>
    <xf numFmtId="0" fontId="2" fillId="0" borderId="0" xfId="1" quotePrefix="1" applyFont="1" applyAlignment="1">
      <alignment horizontal="center" vertical="center"/>
    </xf>
    <xf numFmtId="0" fontId="10" fillId="0" borderId="0" xfId="1" applyAlignment="1">
      <alignment horizontal="left"/>
    </xf>
    <xf numFmtId="0" fontId="15" fillId="3" borderId="0" xfId="1" applyFont="1" applyFill="1" applyAlignment="1">
      <alignment horizontal="left" vertical="center"/>
    </xf>
    <xf numFmtId="0" fontId="16" fillId="0" borderId="0" xfId="1" applyFont="1" applyAlignment="1">
      <alignment horizontal="left" vertical="center"/>
    </xf>
    <xf numFmtId="0" fontId="10" fillId="0" borderId="0" xfId="1" applyAlignment="1">
      <alignment horizontal="left" vertical="center"/>
    </xf>
    <xf numFmtId="164" fontId="2" fillId="0" borderId="0" xfId="1" applyNumberFormat="1" applyFont="1" applyAlignment="1">
      <alignment horizontal="center" vertical="center"/>
    </xf>
    <xf numFmtId="164" fontId="1" fillId="0" borderId="0" xfId="1" applyNumberFormat="1" applyFont="1" applyAlignment="1">
      <alignment horizontal="center" vertical="center"/>
    </xf>
    <xf numFmtId="0" fontId="15" fillId="0" borderId="0" xfId="1" applyFont="1" applyAlignment="1">
      <alignment horizontal="center" vertical="center"/>
    </xf>
    <xf numFmtId="164" fontId="2" fillId="0" borderId="0" xfId="1" applyNumberFormat="1" applyFont="1" applyAlignment="1">
      <alignment horizontal="center"/>
    </xf>
    <xf numFmtId="0" fontId="10" fillId="0" borderId="0" xfId="1" applyAlignment="1">
      <alignment horizontal="center"/>
    </xf>
    <xf numFmtId="164" fontId="14" fillId="9" borderId="0" xfId="1" applyNumberFormat="1" applyFont="1" applyFill="1" applyAlignment="1">
      <alignment horizontal="center" vertical="center"/>
    </xf>
    <xf numFmtId="164" fontId="15" fillId="0" borderId="0" xfId="1" applyNumberFormat="1" applyFont="1" applyAlignment="1">
      <alignment horizontal="center" vertical="center"/>
    </xf>
    <xf numFmtId="0" fontId="17" fillId="0" borderId="0" xfId="1" applyFont="1" applyAlignment="1">
      <alignment horizontal="left" vertical="center"/>
    </xf>
    <xf numFmtId="164" fontId="2" fillId="0" borderId="0" xfId="1" quotePrefix="1" applyNumberFormat="1" applyFont="1" applyAlignment="1">
      <alignment horizontal="center" vertical="center"/>
    </xf>
    <xf numFmtId="0" fontId="1" fillId="0" borderId="0" xfId="1" quotePrefix="1" applyFont="1" applyAlignment="1">
      <alignment horizontal="center" vertical="center"/>
    </xf>
    <xf numFmtId="0" fontId="10" fillId="0" borderId="0" xfId="1"/>
    <xf numFmtId="0" fontId="15" fillId="0" borderId="0" xfId="1" quotePrefix="1" applyFont="1" applyAlignment="1">
      <alignment horizontal="center" vertical="center"/>
    </xf>
    <xf numFmtId="49" fontId="1" fillId="0" borderId="0" xfId="1" applyNumberFormat="1" applyFont="1" applyAlignment="1">
      <alignment horizontal="center"/>
    </xf>
    <xf numFmtId="49" fontId="1" fillId="0" borderId="0" xfId="1" applyNumberFormat="1" applyFont="1" applyAlignment="1">
      <alignment horizontal="center" vertical="center"/>
    </xf>
    <xf numFmtId="164" fontId="14" fillId="0" borderId="0" xfId="1" applyNumberFormat="1" applyFont="1" applyAlignment="1">
      <alignment horizontal="center" vertical="center"/>
    </xf>
    <xf numFmtId="49" fontId="2" fillId="0" borderId="0" xfId="1" applyNumberFormat="1" applyFont="1" applyAlignment="1">
      <alignment horizontal="center"/>
    </xf>
    <xf numFmtId="0" fontId="18" fillId="0" borderId="0" xfId="1" applyFont="1" applyAlignment="1">
      <alignment horizontal="left" vertical="center"/>
    </xf>
    <xf numFmtId="0" fontId="18" fillId="0" borderId="0" xfId="1" applyFont="1" applyAlignment="1">
      <alignment horizontal="center"/>
    </xf>
    <xf numFmtId="0" fontId="18" fillId="0" borderId="0" xfId="1" applyFont="1" applyAlignment="1">
      <alignment horizontal="left"/>
    </xf>
    <xf numFmtId="0" fontId="10" fillId="0" borderId="0" xfId="1" applyAlignment="1">
      <alignment horizontal="center" vertical="center"/>
    </xf>
    <xf numFmtId="164" fontId="10" fillId="0" borderId="0" xfId="1" applyNumberFormat="1" applyAlignment="1">
      <alignment horizontal="center"/>
    </xf>
    <xf numFmtId="164" fontId="1" fillId="0" borderId="0" xfId="1" applyNumberFormat="1" applyFont="1" applyAlignment="1">
      <alignment horizontal="center"/>
    </xf>
    <xf numFmtId="2" fontId="1" fillId="0" borderId="0" xfId="1" applyNumberFormat="1" applyFont="1" applyAlignment="1">
      <alignment horizontal="center"/>
    </xf>
    <xf numFmtId="2" fontId="2" fillId="0" borderId="0" xfId="1" applyNumberFormat="1" applyFont="1" applyAlignment="1">
      <alignment horizontal="center" vertical="center"/>
    </xf>
    <xf numFmtId="1" fontId="2" fillId="0" borderId="0" xfId="1" applyNumberFormat="1" applyFont="1" applyAlignment="1">
      <alignment horizontal="center" vertical="center"/>
    </xf>
    <xf numFmtId="1" fontId="1" fillId="0" borderId="0" xfId="1" applyNumberFormat="1" applyFont="1" applyAlignment="1">
      <alignment horizontal="center" vertical="center"/>
    </xf>
    <xf numFmtId="0" fontId="17" fillId="0" borderId="0" xfId="1" applyFont="1"/>
    <xf numFmtId="0" fontId="11" fillId="2" borderId="0" xfId="1" applyFont="1" applyFill="1"/>
    <xf numFmtId="0" fontId="2" fillId="0" borderId="0" xfId="1" applyFont="1" applyAlignment="1">
      <alignment horizontal="left" vertical="center"/>
    </xf>
    <xf numFmtId="164" fontId="11" fillId="3" borderId="0" xfId="1" applyNumberFormat="1" applyFont="1" applyFill="1" applyAlignment="1">
      <alignment horizontal="center"/>
    </xf>
    <xf numFmtId="0" fontId="2" fillId="0" borderId="0" xfId="1" applyFont="1" applyAlignment="1">
      <alignment horizontal="center"/>
    </xf>
    <xf numFmtId="0" fontId="2" fillId="0" borderId="0" xfId="1" applyFont="1" applyAlignment="1">
      <alignment horizontal="center" vertical="center"/>
    </xf>
    <xf numFmtId="14" fontId="2" fillId="0" borderId="0" xfId="1" applyNumberFormat="1" applyFont="1" applyAlignment="1">
      <alignment horizontal="center"/>
    </xf>
    <xf numFmtId="164" fontId="1" fillId="0" borderId="0" xfId="0" applyNumberFormat="1" applyFont="1" applyAlignment="1">
      <alignment horizontal="center" vertical="center"/>
    </xf>
    <xf numFmtId="0" fontId="2" fillId="6" borderId="3"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6" borderId="6" xfId="0" applyFont="1" applyFill="1" applyBorder="1" applyAlignment="1" applyProtection="1">
      <alignment horizontal="center" vertical="center"/>
      <protection locked="0"/>
    </xf>
    <xf numFmtId="0" fontId="1" fillId="6" borderId="3" xfId="0" applyFont="1" applyFill="1" applyBorder="1" applyAlignment="1" applyProtection="1">
      <alignment horizontal="left" vertical="center"/>
      <protection locked="0"/>
    </xf>
    <xf numFmtId="0" fontId="0" fillId="0" borderId="3" xfId="0" applyBorder="1"/>
    <xf numFmtId="0" fontId="0" fillId="0" borderId="4" xfId="0" applyBorder="1"/>
    <xf numFmtId="0" fontId="2" fillId="6" borderId="6" xfId="0" applyFont="1" applyFill="1" applyBorder="1" applyAlignment="1" applyProtection="1">
      <alignment horizontal="right" vertical="center"/>
      <protection locked="0"/>
    </xf>
    <xf numFmtId="0" fontId="0" fillId="0" borderId="6" xfId="0" applyBorder="1" applyAlignment="1">
      <alignment horizontal="right" vertical="center"/>
    </xf>
    <xf numFmtId="0" fontId="2" fillId="6" borderId="3" xfId="0" applyFont="1" applyFill="1" applyBorder="1" applyAlignment="1" applyProtection="1">
      <alignment horizontal="right" vertical="center"/>
      <protection locked="0"/>
    </xf>
    <xf numFmtId="0" fontId="0" fillId="0" borderId="3" xfId="0" applyBorder="1" applyAlignment="1">
      <alignment horizontal="right" vertical="center"/>
    </xf>
    <xf numFmtId="0" fontId="0" fillId="0" borderId="3" xfId="0" applyBorder="1" applyAlignment="1">
      <alignment vertical="center"/>
    </xf>
    <xf numFmtId="0" fontId="2" fillId="6" borderId="3" xfId="0" applyFont="1" applyFill="1" applyBorder="1" applyAlignment="1" applyProtection="1">
      <alignment horizontal="left" vertical="center"/>
      <protection locked="0"/>
    </xf>
    <xf numFmtId="0" fontId="0" fillId="0" borderId="4" xfId="0" applyBorder="1" applyAlignment="1">
      <alignment vertical="center"/>
    </xf>
    <xf numFmtId="0" fontId="2" fillId="7" borderId="3" xfId="0" applyFont="1" applyFill="1" applyBorder="1" applyAlignment="1" applyProtection="1">
      <alignment horizontal="left" vertical="center"/>
      <protection locked="0"/>
    </xf>
    <xf numFmtId="0" fontId="0" fillId="7" borderId="3" xfId="0"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 fillId="7" borderId="4" xfId="0" applyFont="1" applyFill="1" applyBorder="1" applyAlignment="1" applyProtection="1">
      <alignment horizontal="left" vertical="center"/>
      <protection locked="0"/>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0" fontId="1" fillId="6" borderId="0" xfId="0" applyFont="1" applyFill="1" applyAlignment="1" applyProtection="1">
      <alignment horizontal="left" vertical="center"/>
      <protection locked="0"/>
    </xf>
    <xf numFmtId="0" fontId="0" fillId="0" borderId="13" xfId="0" applyBorder="1" applyProtection="1">
      <protection locked="0"/>
    </xf>
    <xf numFmtId="0" fontId="0" fillId="0" borderId="4" xfId="0" applyBorder="1" applyProtection="1">
      <protection locked="0"/>
    </xf>
    <xf numFmtId="0" fontId="0" fillId="0" borderId="3" xfId="0" applyBorder="1" applyProtection="1">
      <protection locked="0"/>
    </xf>
    <xf numFmtId="0" fontId="2" fillId="6" borderId="3" xfId="0" applyFont="1" applyFill="1" applyBorder="1" applyAlignment="1" applyProtection="1">
      <alignment vertical="center"/>
      <protection locked="0"/>
    </xf>
    <xf numFmtId="0" fontId="0" fillId="6" borderId="3" xfId="0" applyFill="1" applyBorder="1" applyProtection="1">
      <protection locked="0"/>
    </xf>
    <xf numFmtId="0" fontId="0" fillId="6" borderId="4" xfId="0" applyFill="1" applyBorder="1" applyProtection="1">
      <protection locked="0"/>
    </xf>
    <xf numFmtId="0" fontId="1" fillId="6" borderId="3" xfId="0" applyFont="1" applyFill="1" applyBorder="1" applyAlignment="1" applyProtection="1">
      <alignment horizontal="left"/>
      <protection locked="0"/>
    </xf>
    <xf numFmtId="0" fontId="1" fillId="6" borderId="8" xfId="0" applyFont="1" applyFill="1" applyBorder="1" applyAlignment="1" applyProtection="1">
      <alignment horizontal="left" vertical="center"/>
      <protection locked="0"/>
    </xf>
    <xf numFmtId="0" fontId="0" fillId="0" borderId="8" xfId="0" applyBorder="1" applyProtection="1">
      <protection locked="0"/>
    </xf>
    <xf numFmtId="0" fontId="0" fillId="0" borderId="9" xfId="0" applyBorder="1" applyProtection="1">
      <protection locked="0"/>
    </xf>
    <xf numFmtId="0" fontId="0" fillId="7" borderId="4" xfId="0" applyFill="1" applyBorder="1" applyAlignment="1" applyProtection="1">
      <alignment horizontal="left" vertical="center"/>
      <protection locked="0"/>
    </xf>
    <xf numFmtId="0" fontId="2" fillId="6" borderId="6" xfId="0" applyFont="1" applyFill="1" applyBorder="1" applyAlignment="1" applyProtection="1">
      <alignment horizontal="left" vertical="center"/>
      <protection locked="0"/>
    </xf>
    <xf numFmtId="0" fontId="0" fillId="0" borderId="11" xfId="0" applyBorder="1" applyAlignment="1" applyProtection="1">
      <alignment vertical="center"/>
      <protection locked="0"/>
    </xf>
    <xf numFmtId="0" fontId="2" fillId="6" borderId="0" xfId="0" applyFont="1" applyFill="1" applyAlignment="1" applyProtection="1">
      <alignment horizontal="center" vertical="center"/>
      <protection locked="0"/>
    </xf>
    <xf numFmtId="0" fontId="2" fillId="0" borderId="3" xfId="0" applyFont="1" applyBorder="1" applyAlignment="1">
      <alignment vertical="center"/>
    </xf>
    <xf numFmtId="0" fontId="0" fillId="0" borderId="3"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2" fillId="6" borderId="8" xfId="0"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2" fillId="0" borderId="2" xfId="0" applyFont="1" applyBorder="1" applyAlignment="1">
      <alignment horizontal="center" vertical="center"/>
    </xf>
    <xf numFmtId="0" fontId="0" fillId="0" borderId="3" xfId="0" applyBorder="1" applyAlignment="1">
      <alignment horizontal="center" vertical="center"/>
    </xf>
    <xf numFmtId="0" fontId="1" fillId="6" borderId="3" xfId="0" applyFont="1" applyFill="1" applyBorder="1" applyAlignment="1" applyProtection="1">
      <alignment horizontal="right" vertical="center"/>
      <protection locked="0"/>
    </xf>
    <xf numFmtId="0" fontId="2" fillId="6" borderId="3" xfId="0" applyFont="1" applyFill="1" applyBorder="1" applyProtection="1">
      <protection locked="0"/>
    </xf>
    <xf numFmtId="0" fontId="0" fillId="0" borderId="3" xfId="0" applyBorder="1" applyAlignment="1">
      <alignment horizontal="center"/>
    </xf>
    <xf numFmtId="0" fontId="2" fillId="0" borderId="6" xfId="0" applyFont="1" applyBorder="1" applyAlignment="1">
      <alignment horizontal="right" vertical="center"/>
    </xf>
    <xf numFmtId="0" fontId="2" fillId="0" borderId="3" xfId="0" applyFont="1" applyBorder="1" applyAlignment="1">
      <alignment horizontal="right" vertical="center"/>
    </xf>
    <xf numFmtId="0" fontId="2" fillId="7" borderId="1" xfId="0" applyFont="1" applyFill="1" applyBorder="1" applyAlignment="1" applyProtection="1">
      <alignment horizontal="left" vertical="center"/>
      <protection locked="0"/>
    </xf>
    <xf numFmtId="0" fontId="0" fillId="7" borderId="16" xfId="0" applyFill="1" applyBorder="1" applyAlignment="1" applyProtection="1">
      <alignment vertical="center"/>
      <protection locked="0"/>
    </xf>
    <xf numFmtId="0" fontId="2" fillId="7" borderId="0" xfId="0" applyFont="1" applyFill="1" applyAlignment="1" applyProtection="1">
      <alignment horizontal="left" vertical="center"/>
      <protection locked="0"/>
    </xf>
    <xf numFmtId="0" fontId="0" fillId="7" borderId="13" xfId="0" applyFill="1" applyBorder="1" applyAlignment="1" applyProtection="1">
      <alignment vertical="center"/>
      <protection locked="0"/>
    </xf>
    <xf numFmtId="0" fontId="2" fillId="7" borderId="6" xfId="0" applyFont="1" applyFill="1" applyBorder="1" applyAlignment="1" applyProtection="1">
      <alignment horizontal="left" vertical="center"/>
      <protection locked="0"/>
    </xf>
    <xf numFmtId="0" fontId="0" fillId="7" borderId="11" xfId="0" applyFill="1" applyBorder="1" applyAlignment="1" applyProtection="1">
      <alignment vertical="center"/>
      <protection locked="0"/>
    </xf>
    <xf numFmtId="0" fontId="2" fillId="0" borderId="3" xfId="0" applyFont="1" applyBorder="1" applyAlignment="1">
      <alignment horizontal="center" vertical="center"/>
    </xf>
    <xf numFmtId="0" fontId="2" fillId="7" borderId="3" xfId="0" applyFont="1"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2" fillId="7" borderId="10" xfId="0" applyFont="1" applyFill="1" applyBorder="1" applyAlignment="1" applyProtection="1">
      <alignment horizontal="left" vertical="center"/>
      <protection locked="0"/>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7" borderId="7" xfId="0" applyFont="1" applyFill="1" applyBorder="1" applyAlignment="1" applyProtection="1">
      <alignment horizontal="left" vertical="top"/>
      <protection locked="0"/>
    </xf>
    <xf numFmtId="0" fontId="2" fillId="7" borderId="8" xfId="0" applyFont="1" applyFill="1" applyBorder="1" applyAlignment="1" applyProtection="1">
      <alignment horizontal="left" vertical="top"/>
      <protection locked="0"/>
    </xf>
    <xf numFmtId="0" fontId="2" fillId="7" borderId="9" xfId="0" applyFont="1" applyFill="1" applyBorder="1" applyAlignment="1" applyProtection="1">
      <alignment horizontal="left" vertical="top"/>
      <protection locked="0"/>
    </xf>
    <xf numFmtId="0" fontId="2" fillId="7" borderId="12" xfId="0" applyFont="1" applyFill="1" applyBorder="1" applyAlignment="1" applyProtection="1">
      <alignment horizontal="left" vertical="top"/>
      <protection locked="0"/>
    </xf>
    <xf numFmtId="0" fontId="2" fillId="7" borderId="0" xfId="0" applyFont="1" applyFill="1" applyAlignment="1" applyProtection="1">
      <alignment horizontal="left" vertical="top"/>
      <protection locked="0"/>
    </xf>
    <xf numFmtId="0" fontId="2" fillId="7" borderId="13" xfId="0" applyFont="1" applyFill="1" applyBorder="1" applyAlignment="1" applyProtection="1">
      <alignment horizontal="left" vertical="top"/>
      <protection locked="0"/>
    </xf>
    <xf numFmtId="0" fontId="2" fillId="7" borderId="10" xfId="0" applyFont="1" applyFill="1" applyBorder="1" applyAlignment="1" applyProtection="1">
      <alignment horizontal="left" vertical="top"/>
      <protection locked="0"/>
    </xf>
    <xf numFmtId="0" fontId="2" fillId="7" borderId="6" xfId="0" applyFont="1" applyFill="1" applyBorder="1" applyAlignment="1" applyProtection="1">
      <alignment horizontal="left" vertical="top"/>
      <protection locked="0"/>
    </xf>
    <xf numFmtId="0" fontId="2" fillId="7" borderId="11" xfId="0" applyFont="1" applyFill="1" applyBorder="1" applyAlignment="1" applyProtection="1">
      <alignment horizontal="left" vertical="top"/>
      <protection locked="0"/>
    </xf>
    <xf numFmtId="0" fontId="0" fillId="0" borderId="0" xfId="0" applyProtection="1">
      <protection locked="0"/>
    </xf>
    <xf numFmtId="0" fontId="0" fillId="0" borderId="6" xfId="0" applyBorder="1" applyProtection="1">
      <protection locked="0"/>
    </xf>
    <xf numFmtId="0" fontId="0" fillId="0" borderId="11" xfId="0" applyBorder="1" applyProtection="1">
      <protection locked="0"/>
    </xf>
    <xf numFmtId="0" fontId="2" fillId="7" borderId="3" xfId="0" applyFont="1" applyFill="1" applyBorder="1" applyAlignment="1" applyProtection="1">
      <alignment horizontal="right" vertical="center"/>
      <protection locked="0"/>
    </xf>
    <xf numFmtId="0" fontId="2" fillId="6" borderId="12" xfId="0" applyFont="1" applyFill="1" applyBorder="1" applyAlignment="1" applyProtection="1">
      <alignment horizontal="left" vertical="top"/>
      <protection locked="0"/>
    </xf>
    <xf numFmtId="0" fontId="2" fillId="6" borderId="0" xfId="0" applyFont="1" applyFill="1" applyAlignment="1" applyProtection="1">
      <alignment horizontal="left" vertical="top"/>
      <protection locked="0"/>
    </xf>
    <xf numFmtId="0" fontId="2" fillId="6" borderId="13" xfId="0" applyFont="1" applyFill="1" applyBorder="1" applyAlignment="1" applyProtection="1">
      <alignment horizontal="left" vertical="top"/>
      <protection locked="0"/>
    </xf>
    <xf numFmtId="0" fontId="2" fillId="6" borderId="10"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0" fontId="2" fillId="6" borderId="11" xfId="0" applyFont="1" applyFill="1" applyBorder="1" applyAlignment="1" applyProtection="1">
      <alignment horizontal="left" vertical="top"/>
      <protection locked="0"/>
    </xf>
    <xf numFmtId="0" fontId="2" fillId="6" borderId="4" xfId="0" applyFont="1" applyFill="1" applyBorder="1" applyAlignment="1" applyProtection="1">
      <alignment horizontal="left" vertical="center"/>
      <protection locked="0"/>
    </xf>
    <xf numFmtId="0" fontId="2" fillId="0" borderId="0" xfId="1" applyFont="1" applyAlignment="1">
      <alignment horizontal="center"/>
    </xf>
    <xf numFmtId="0" fontId="2" fillId="0" borderId="0" xfId="1" applyFont="1" applyAlignment="1">
      <alignment horizontal="center" vertical="center"/>
    </xf>
  </cellXfs>
  <cellStyles count="2">
    <cellStyle name="Standard" xfId="0" builtinId="0"/>
    <cellStyle name="Standard 2" xfId="1" xr:uid="{1059D515-7375-4EB4-AFF5-C12C876C624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Data!$D$9" lockText="1" noThreeD="1"/>
</file>

<file path=xl/ctrlProps/ctrlProp2.xml><?xml version="1.0" encoding="utf-8"?>
<formControlPr xmlns="http://schemas.microsoft.com/office/spreadsheetml/2009/9/main" objectType="CheckBox" fmlaLink="Data!$D$10" lockText="1" noThreeD="1"/>
</file>

<file path=xl/ctrlProps/ctrlProp3.xml><?xml version="1.0" encoding="utf-8"?>
<formControlPr xmlns="http://schemas.microsoft.com/office/spreadsheetml/2009/9/main" objectType="CheckBox" fmlaLink="Data!$D$11" lockText="1" noThreeD="1"/>
</file>

<file path=xl/ctrlProps/ctrlProp4.xml><?xml version="1.0" encoding="utf-8"?>
<formControlPr xmlns="http://schemas.microsoft.com/office/spreadsheetml/2009/9/main" objectType="CheckBox" fmlaLink="Data!$D$27" lockText="1" noThreeD="1"/>
</file>

<file path=xl/ctrlProps/ctrlProp5.xml><?xml version="1.0" encoding="utf-8"?>
<formControlPr xmlns="http://schemas.microsoft.com/office/spreadsheetml/2009/9/main" objectType="CheckBox" fmlaLink="Data!$D$28" lockText="1" noThreeD="1"/>
</file>

<file path=xl/ctrlProps/ctrlProp6.xml><?xml version="1.0" encoding="utf-8"?>
<formControlPr xmlns="http://schemas.microsoft.com/office/spreadsheetml/2009/9/main" objectType="CheckBox" fmlaLink="Data!$D$29" lockText="1" noThreeD="1"/>
</file>

<file path=xl/ctrlProps/ctrlProp7.xml><?xml version="1.0" encoding="utf-8"?>
<formControlPr xmlns="http://schemas.microsoft.com/office/spreadsheetml/2009/9/main" objectType="CheckBox" fmlaLink="Data!$D$33" lockText="1" noThreeD="1"/>
</file>

<file path=xl/ctrlProps/ctrlProp8.xml><?xml version="1.0" encoding="utf-8"?>
<formControlPr xmlns="http://schemas.microsoft.com/office/spreadsheetml/2009/9/main" objectType="CheckBox" fmlaLink="Data!$D$34" lockText="1" noThreeD="1"/>
</file>

<file path=xl/ctrlProps/ctrlProp9.xml><?xml version="1.0" encoding="utf-8"?>
<formControlPr xmlns="http://schemas.microsoft.com/office/spreadsheetml/2009/9/main" objectType="CheckBox" fmlaLink="Data!$D$48" lockText="1" noThreeD="1"/>
</file>

<file path=xl/ctrlProps/ctrlProp10.xml><?xml version="1.0" encoding="utf-8"?>
<formControlPr xmlns="http://schemas.microsoft.com/office/spreadsheetml/2009/9/main" objectType="CheckBox" fmlaLink="Data!$D$49" lockText="1" noThreeD="1"/>
</file>

<file path=xl/ctrlProps/ctrlProp11.xml><?xml version="1.0" encoding="utf-8"?>
<formControlPr xmlns="http://schemas.microsoft.com/office/spreadsheetml/2009/9/main" objectType="CheckBox" fmlaLink="Data!$D$35" lockText="1" noThreeD="1"/>
</file>

<file path=xl/ctrlProps/ctrlProp12.xml><?xml version="1.0" encoding="utf-8"?>
<formControlPr xmlns="http://schemas.microsoft.com/office/spreadsheetml/2009/9/main" objectType="CheckBox" fmlaLink="Data!$D$36" lockText="1" noThreeD="1"/>
</file>

<file path=xl/ctrlProps/ctrlProp13.xml><?xml version="1.0" encoding="utf-8"?>
<formControlPr xmlns="http://schemas.microsoft.com/office/spreadsheetml/2009/9/main" objectType="CheckBox" fmlaLink="Data!$D$37" lockText="1" noThreeD="1"/>
</file>

<file path=xl/ctrlProps/ctrlProp14.xml><?xml version="1.0" encoding="utf-8"?>
<formControlPr xmlns="http://schemas.microsoft.com/office/spreadsheetml/2009/9/main" objectType="CheckBox" fmlaLink="Data!$D$50" lockText="1" noThreeD="1"/>
</file>

<file path=xl/ctrlProps/ctrlProp15.xml><?xml version="1.0" encoding="utf-8"?>
<formControlPr xmlns="http://schemas.microsoft.com/office/spreadsheetml/2009/9/main" objectType="CheckBox" fmlaLink="Data!$D$51" lockText="1" noThreeD="1"/>
</file>

<file path=xl/ctrlProps/ctrlProp16.xml><?xml version="1.0" encoding="utf-8"?>
<formControlPr xmlns="http://schemas.microsoft.com/office/spreadsheetml/2009/9/main" objectType="CheckBox" fmlaLink="Data!$D$52" lockText="1" noThreeD="1"/>
</file>

<file path=xl/ctrlProps/ctrlProp17.xml><?xml version="1.0" encoding="utf-8"?>
<formControlPr xmlns="http://schemas.microsoft.com/office/spreadsheetml/2009/9/main" objectType="CheckBox" fmlaLink="Data!$D$55" lockText="1" noThreeD="1"/>
</file>

<file path=xl/ctrlProps/ctrlProp18.xml><?xml version="1.0" encoding="utf-8"?>
<formControlPr xmlns="http://schemas.microsoft.com/office/spreadsheetml/2009/9/main" objectType="CheckBox" fmlaLink="Data!$D$53" lockText="1" noThreeD="1"/>
</file>

<file path=xl/ctrlProps/ctrlProp19.xml><?xml version="1.0" encoding="utf-8"?>
<formControlPr xmlns="http://schemas.microsoft.com/office/spreadsheetml/2009/9/main" objectType="CheckBox" fmlaLink="Data!$D$54" lockText="1" noThreeD="1"/>
</file>

<file path=xl/ctrlProps/ctrlProp20.xml><?xml version="1.0" encoding="utf-8"?>
<formControlPr xmlns="http://schemas.microsoft.com/office/spreadsheetml/2009/9/main" objectType="CheckBox" fmlaLink="Data!$D$59" lockText="1" noThreeD="1"/>
</file>

<file path=xl/ctrlProps/ctrlProp21.xml><?xml version="1.0" encoding="utf-8"?>
<formControlPr xmlns="http://schemas.microsoft.com/office/spreadsheetml/2009/9/main" objectType="CheckBox" fmlaLink="Data!$D$61" lockText="1" noThreeD="1"/>
</file>

<file path=xl/ctrlProps/ctrlProp22.xml><?xml version="1.0" encoding="utf-8"?>
<formControlPr xmlns="http://schemas.microsoft.com/office/spreadsheetml/2009/9/main" objectType="CheckBox" fmlaLink="Data!$D$60" lockText="1" noThreeD="1"/>
</file>

<file path=xl/ctrlProps/ctrlProp23.xml><?xml version="1.0" encoding="utf-8"?>
<formControlPr xmlns="http://schemas.microsoft.com/office/spreadsheetml/2009/9/main" objectType="CheckBox" fmlaLink="Data!$D$64" lockText="1" noThreeD="1"/>
</file>

<file path=xl/ctrlProps/ctrlProp24.xml><?xml version="1.0" encoding="utf-8"?>
<formControlPr xmlns="http://schemas.microsoft.com/office/spreadsheetml/2009/9/main" objectType="CheckBox" fmlaLink="Data!$D$67" lockText="1" noThreeD="1"/>
</file>

<file path=xl/ctrlProps/ctrlProp25.xml><?xml version="1.0" encoding="utf-8"?>
<formControlPr xmlns="http://schemas.microsoft.com/office/spreadsheetml/2009/9/main" objectType="CheckBox" fmlaLink="Data!$D$70" lockText="1" noThreeD="1"/>
</file>

<file path=xl/ctrlProps/ctrlProp26.xml><?xml version="1.0" encoding="utf-8"?>
<formControlPr xmlns="http://schemas.microsoft.com/office/spreadsheetml/2009/9/main" objectType="CheckBox" fmlaLink="Data!$D$71" lockText="1" noThreeD="1"/>
</file>

<file path=xl/ctrlProps/ctrlProp27.xml><?xml version="1.0" encoding="utf-8"?>
<formControlPr xmlns="http://schemas.microsoft.com/office/spreadsheetml/2009/9/main" objectType="CheckBox" fmlaLink="Data!$D$72" lockText="1" noThreeD="1"/>
</file>

<file path=xl/ctrlProps/ctrlProp28.xml><?xml version="1.0" encoding="utf-8"?>
<formControlPr xmlns="http://schemas.microsoft.com/office/spreadsheetml/2009/9/main" objectType="CheckBox" fmlaLink="Data!$D$73" lockText="1" noThreeD="1"/>
</file>

<file path=xl/ctrlProps/ctrlProp29.xml><?xml version="1.0" encoding="utf-8"?>
<formControlPr xmlns="http://schemas.microsoft.com/office/spreadsheetml/2009/9/main" objectType="CheckBox" fmlaLink="Data!$D$74" lockText="1" noThreeD="1"/>
</file>

<file path=xl/ctrlProps/ctrlProp30.xml><?xml version="1.0" encoding="utf-8"?>
<formControlPr xmlns="http://schemas.microsoft.com/office/spreadsheetml/2009/9/main" objectType="CheckBox" fmlaLink="Data!$D$76" lockText="1" noThreeD="1"/>
</file>

<file path=xl/ctrlProps/ctrlProp31.xml><?xml version="1.0" encoding="utf-8"?>
<formControlPr xmlns="http://schemas.microsoft.com/office/spreadsheetml/2009/9/main" objectType="CheckBox" fmlaLink="Data!$D$77" lockText="1" noThreeD="1"/>
</file>

<file path=xl/ctrlProps/ctrlProp32.xml><?xml version="1.0" encoding="utf-8"?>
<formControlPr xmlns="http://schemas.microsoft.com/office/spreadsheetml/2009/9/main" objectType="CheckBox" fmlaLink="Data!$D$78" lockText="1" noThreeD="1"/>
</file>

<file path=xl/ctrlProps/ctrlProp33.xml><?xml version="1.0" encoding="utf-8"?>
<formControlPr xmlns="http://schemas.microsoft.com/office/spreadsheetml/2009/9/main" objectType="CheckBox" fmlaLink="Data!$D$79" lockText="1" noThreeD="1"/>
</file>

<file path=xl/ctrlProps/ctrlProp34.xml><?xml version="1.0" encoding="utf-8"?>
<formControlPr xmlns="http://schemas.microsoft.com/office/spreadsheetml/2009/9/main" objectType="CheckBox" fmlaLink="Data!$D$80" lockText="1" noThreeD="1"/>
</file>

<file path=xl/ctrlProps/ctrlProp35.xml><?xml version="1.0" encoding="utf-8"?>
<formControlPr xmlns="http://schemas.microsoft.com/office/spreadsheetml/2009/9/main" objectType="CheckBox" fmlaLink="Data!$D$81" lockText="1" noThreeD="1"/>
</file>

<file path=xl/ctrlProps/ctrlProp36.xml><?xml version="1.0" encoding="utf-8"?>
<formControlPr xmlns="http://schemas.microsoft.com/office/spreadsheetml/2009/9/main" objectType="CheckBox" fmlaLink="Data!$D$82" lockText="1" noThreeD="1"/>
</file>

<file path=xl/ctrlProps/ctrlProp37.xml><?xml version="1.0" encoding="utf-8"?>
<formControlPr xmlns="http://schemas.microsoft.com/office/spreadsheetml/2009/9/main" objectType="CheckBox" fmlaLink="Data!$D$83" lockText="1" noThreeD="1"/>
</file>

<file path=xl/ctrlProps/ctrlProp38.xml><?xml version="1.0" encoding="utf-8"?>
<formControlPr xmlns="http://schemas.microsoft.com/office/spreadsheetml/2009/9/main" objectType="CheckBox" fmlaLink="Data!$D$84" lockText="1" noThreeD="1"/>
</file>

<file path=xl/ctrlProps/ctrlProp39.xml><?xml version="1.0" encoding="utf-8"?>
<formControlPr xmlns="http://schemas.microsoft.com/office/spreadsheetml/2009/9/main" objectType="CheckBox" fmlaLink="Data!$D$85" lockText="1" noThreeD="1"/>
</file>

<file path=xl/ctrlProps/ctrlProp40.xml><?xml version="1.0" encoding="utf-8"?>
<formControlPr xmlns="http://schemas.microsoft.com/office/spreadsheetml/2009/9/main" objectType="CheckBox" fmlaLink="Data!$D$89" lockText="1" noThreeD="1"/>
</file>

<file path=xl/ctrlProps/ctrlProp41.xml><?xml version="1.0" encoding="utf-8"?>
<formControlPr xmlns="http://schemas.microsoft.com/office/spreadsheetml/2009/9/main" objectType="CheckBox" fmlaLink="Data!$D$90" lockText="1" noThreeD="1"/>
</file>

<file path=xl/ctrlProps/ctrlProp42.xml><?xml version="1.0" encoding="utf-8"?>
<formControlPr xmlns="http://schemas.microsoft.com/office/spreadsheetml/2009/9/main" objectType="CheckBox" fmlaLink="Data!$D$93" lockText="1" noThreeD="1"/>
</file>

<file path=xl/ctrlProps/ctrlProp43.xml><?xml version="1.0" encoding="utf-8"?>
<formControlPr xmlns="http://schemas.microsoft.com/office/spreadsheetml/2009/9/main" objectType="CheckBox" fmlaLink="Data!$D$94" lockText="1" noThreeD="1"/>
</file>

<file path=xl/ctrlProps/ctrlProp44.xml><?xml version="1.0" encoding="utf-8"?>
<formControlPr xmlns="http://schemas.microsoft.com/office/spreadsheetml/2009/9/main" objectType="CheckBox" fmlaLink="Data!$D$95" lockText="1" noThreeD="1"/>
</file>

<file path=xl/ctrlProps/ctrlProp45.xml><?xml version="1.0" encoding="utf-8"?>
<formControlPr xmlns="http://schemas.microsoft.com/office/spreadsheetml/2009/9/main" objectType="CheckBox" fmlaLink="Data!$D$97" lockText="1" noThreeD="1"/>
</file>

<file path=xl/ctrlProps/ctrlProp46.xml><?xml version="1.0" encoding="utf-8"?>
<formControlPr xmlns="http://schemas.microsoft.com/office/spreadsheetml/2009/9/main" objectType="CheckBox" fmlaLink="Data!$D$98" lockText="1" noThreeD="1"/>
</file>

<file path=xl/ctrlProps/ctrlProp47.xml><?xml version="1.0" encoding="utf-8"?>
<formControlPr xmlns="http://schemas.microsoft.com/office/spreadsheetml/2009/9/main" objectType="CheckBox" fmlaLink="Data!$D$99" lockText="1" noThreeD="1"/>
</file>

<file path=xl/ctrlProps/ctrlProp48.xml><?xml version="1.0" encoding="utf-8"?>
<formControlPr xmlns="http://schemas.microsoft.com/office/spreadsheetml/2009/9/main" objectType="CheckBox" fmlaLink="Data!$D$100" lockText="1" noThreeD="1"/>
</file>

<file path=xl/ctrlProps/ctrlProp49.xml><?xml version="1.0" encoding="utf-8"?>
<formControlPr xmlns="http://schemas.microsoft.com/office/spreadsheetml/2009/9/main" objectType="CheckBox" fmlaLink="Data!$D$101" lockText="1" noThreeD="1"/>
</file>

<file path=xl/ctrlProps/ctrlProp50.xml><?xml version="1.0" encoding="utf-8"?>
<formControlPr xmlns="http://schemas.microsoft.com/office/spreadsheetml/2009/9/main" objectType="CheckBox" fmlaLink="Data!$D$102" lockText="1" noThreeD="1"/>
</file>

<file path=xl/ctrlProps/ctrlProp51.xml><?xml version="1.0" encoding="utf-8"?>
<formControlPr xmlns="http://schemas.microsoft.com/office/spreadsheetml/2009/9/main" objectType="CheckBox" fmlaLink="Data!$D$105" lockText="1" noThreeD="1"/>
</file>

<file path=xl/ctrlProps/ctrlProp52.xml><?xml version="1.0" encoding="utf-8"?>
<formControlPr xmlns="http://schemas.microsoft.com/office/spreadsheetml/2009/9/main" objectType="CheckBox" fmlaLink="Data!$D$106" lockText="1" noThreeD="1"/>
</file>

<file path=xl/ctrlProps/ctrlProp53.xml><?xml version="1.0" encoding="utf-8"?>
<formControlPr xmlns="http://schemas.microsoft.com/office/spreadsheetml/2009/9/main" objectType="CheckBox" fmlaLink="Data!$D$107" lockText="1" noThreeD="1"/>
</file>

<file path=xl/ctrlProps/ctrlProp54.xml><?xml version="1.0" encoding="utf-8"?>
<formControlPr xmlns="http://schemas.microsoft.com/office/spreadsheetml/2009/9/main" objectType="CheckBox" fmlaLink="Data!$D$108" lockText="1" noThreeD="1"/>
</file>

<file path=xl/ctrlProps/ctrlProp55.xml><?xml version="1.0" encoding="utf-8"?>
<formControlPr xmlns="http://schemas.microsoft.com/office/spreadsheetml/2009/9/main" objectType="CheckBox" fmlaLink="Data!$D$109" lockText="1" noThreeD="1"/>
</file>

<file path=xl/ctrlProps/ctrlProp56.xml><?xml version="1.0" encoding="utf-8"?>
<formControlPr xmlns="http://schemas.microsoft.com/office/spreadsheetml/2009/9/main" objectType="CheckBox" fmlaLink="Data!$D$104" lockText="1" noThreeD="1"/>
</file>

<file path=xl/ctrlProps/ctrlProp57.xml><?xml version="1.0" encoding="utf-8"?>
<formControlPr xmlns="http://schemas.microsoft.com/office/spreadsheetml/2009/9/main" objectType="CheckBox" fmlaLink="Data!$D$111" lockText="1" noThreeD="1"/>
</file>

<file path=xl/ctrlProps/ctrlProp58.xml><?xml version="1.0" encoding="utf-8"?>
<formControlPr xmlns="http://schemas.microsoft.com/office/spreadsheetml/2009/9/main" objectType="CheckBox" fmlaLink="Data!$D$114" lockText="1" noThreeD="1"/>
</file>

<file path=xl/ctrlProps/ctrlProp59.xml><?xml version="1.0" encoding="utf-8"?>
<formControlPr xmlns="http://schemas.microsoft.com/office/spreadsheetml/2009/9/main" objectType="CheckBox" fmlaLink="Data!$D$116" lockText="1" noThreeD="1"/>
</file>

<file path=xl/ctrlProps/ctrlProp60.xml><?xml version="1.0" encoding="utf-8"?>
<formControlPr xmlns="http://schemas.microsoft.com/office/spreadsheetml/2009/9/main" objectType="CheckBox" fmlaLink="Data!$D$119" lockText="1" noThreeD="1"/>
</file>

<file path=xl/ctrlProps/ctrlProp61.xml><?xml version="1.0" encoding="utf-8"?>
<formControlPr xmlns="http://schemas.microsoft.com/office/spreadsheetml/2009/9/main" objectType="CheckBox" fmlaLink="Data!$D$120" lockText="1" noThreeD="1"/>
</file>

<file path=xl/ctrlProps/ctrlProp62.xml><?xml version="1.0" encoding="utf-8"?>
<formControlPr xmlns="http://schemas.microsoft.com/office/spreadsheetml/2009/9/main" objectType="CheckBox" fmlaLink="Data!$D$123" lockText="1" noThreeD="1"/>
</file>

<file path=xl/ctrlProps/ctrlProp63.xml><?xml version="1.0" encoding="utf-8"?>
<formControlPr xmlns="http://schemas.microsoft.com/office/spreadsheetml/2009/9/main" objectType="CheckBox" fmlaLink="Data!$D$124" lockText="1" noThreeD="1"/>
</file>

<file path=xl/ctrlProps/ctrlProp64.xml><?xml version="1.0" encoding="utf-8"?>
<formControlPr xmlns="http://schemas.microsoft.com/office/spreadsheetml/2009/9/main" objectType="CheckBox" fmlaLink="Data!$D$125" lockText="1" noThreeD="1"/>
</file>

<file path=xl/ctrlProps/ctrlProp65.xml><?xml version="1.0" encoding="utf-8"?>
<formControlPr xmlns="http://schemas.microsoft.com/office/spreadsheetml/2009/9/main" objectType="CheckBox" fmlaLink="Data!$D$126" lockText="1" noThreeD="1"/>
</file>

<file path=xl/ctrlProps/ctrlProp66.xml><?xml version="1.0" encoding="utf-8"?>
<formControlPr xmlns="http://schemas.microsoft.com/office/spreadsheetml/2009/9/main" objectType="CheckBox" fmlaLink="Data!$D$127" lockText="1" noThreeD="1"/>
</file>

<file path=xl/ctrlProps/ctrlProp67.xml><?xml version="1.0" encoding="utf-8"?>
<formControlPr xmlns="http://schemas.microsoft.com/office/spreadsheetml/2009/9/main" objectType="CheckBox" fmlaLink="Data!$D$128" lockText="1" noThreeD="1"/>
</file>

<file path=xl/ctrlProps/ctrlProp68.xml><?xml version="1.0" encoding="utf-8"?>
<formControlPr xmlns="http://schemas.microsoft.com/office/spreadsheetml/2009/9/main" objectType="CheckBox" fmlaLink="Data!$D$130" lockText="1" noThreeD="1"/>
</file>

<file path=xl/ctrlProps/ctrlProp69.xml><?xml version="1.0" encoding="utf-8"?>
<formControlPr xmlns="http://schemas.microsoft.com/office/spreadsheetml/2009/9/main" objectType="CheckBox" fmlaLink="Data!$D$131" lockText="1" noThreeD="1"/>
</file>

<file path=xl/ctrlProps/ctrlProp70.xml><?xml version="1.0" encoding="utf-8"?>
<formControlPr xmlns="http://schemas.microsoft.com/office/spreadsheetml/2009/9/main" objectType="CheckBox" fmlaLink="Data!$D$135" lockText="1" noThreeD="1"/>
</file>

<file path=xl/ctrlProps/ctrlProp71.xml><?xml version="1.0" encoding="utf-8"?>
<formControlPr xmlns="http://schemas.microsoft.com/office/spreadsheetml/2009/9/main" objectType="CheckBox" fmlaLink="Data!$D$138" lockText="1" noThreeD="1"/>
</file>

<file path=xl/ctrlProps/ctrlProp72.xml><?xml version="1.0" encoding="utf-8"?>
<formControlPr xmlns="http://schemas.microsoft.com/office/spreadsheetml/2009/9/main" objectType="CheckBox" fmlaLink="Data!$D$141" lockText="1" noThreeD="1"/>
</file>

<file path=xl/ctrlProps/ctrlProp73.xml><?xml version="1.0" encoding="utf-8"?>
<formControlPr xmlns="http://schemas.microsoft.com/office/spreadsheetml/2009/9/main" objectType="CheckBox" fmlaLink="Data!$D$146" lockText="1" noThreeD="1"/>
</file>

<file path=xl/ctrlProps/ctrlProp74.xml><?xml version="1.0" encoding="utf-8"?>
<formControlPr xmlns="http://schemas.microsoft.com/office/spreadsheetml/2009/9/main" objectType="CheckBox" fmlaLink="Data!$D$147" lockText="1" noThreeD="1"/>
</file>

<file path=xl/ctrlProps/ctrlProp75.xml><?xml version="1.0" encoding="utf-8"?>
<formControlPr xmlns="http://schemas.microsoft.com/office/spreadsheetml/2009/9/main" objectType="CheckBox" fmlaLink="Data!$D$148" lockText="1" noThreeD="1"/>
</file>

<file path=xl/ctrlProps/ctrlProp76.xml><?xml version="1.0" encoding="utf-8"?>
<formControlPr xmlns="http://schemas.microsoft.com/office/spreadsheetml/2009/9/main" objectType="CheckBox" fmlaLink="Data!$D$149" lockText="1" noThreeD="1"/>
</file>

<file path=xl/ctrlProps/ctrlProp77.xml><?xml version="1.0" encoding="utf-8"?>
<formControlPr xmlns="http://schemas.microsoft.com/office/spreadsheetml/2009/9/main" objectType="CheckBox" fmlaLink="Data!$D$150" lockText="1" noThreeD="1"/>
</file>

<file path=xl/ctrlProps/ctrlProp78.xml><?xml version="1.0" encoding="utf-8"?>
<formControlPr xmlns="http://schemas.microsoft.com/office/spreadsheetml/2009/9/main" objectType="CheckBox" fmlaLink="Data!$D$151" lockText="1" noThreeD="1"/>
</file>

<file path=xl/ctrlProps/ctrlProp79.xml><?xml version="1.0" encoding="utf-8"?>
<formControlPr xmlns="http://schemas.microsoft.com/office/spreadsheetml/2009/9/main" objectType="CheckBox" fmlaLink="Data!$D$152" lockText="1" noThreeD="1"/>
</file>

<file path=xl/ctrlProps/ctrlProp80.xml><?xml version="1.0" encoding="utf-8"?>
<formControlPr xmlns="http://schemas.microsoft.com/office/spreadsheetml/2009/9/main" objectType="CheckBox" fmlaLink="Data!$D$153" lockText="1" noThreeD="1"/>
</file>

<file path=xl/ctrlProps/ctrlProp81.xml><?xml version="1.0" encoding="utf-8"?>
<formControlPr xmlns="http://schemas.microsoft.com/office/spreadsheetml/2009/9/main" objectType="CheckBox" fmlaLink="Data!$D$154" lockText="1" noThreeD="1"/>
</file>

<file path=xl/ctrlProps/ctrlProp82.xml><?xml version="1.0" encoding="utf-8"?>
<formControlPr xmlns="http://schemas.microsoft.com/office/spreadsheetml/2009/9/main" objectType="CheckBox" fmlaLink="Data!$D$155" lockText="1" noThreeD="1"/>
</file>

<file path=xl/ctrlProps/ctrlProp83.xml><?xml version="1.0" encoding="utf-8"?>
<formControlPr xmlns="http://schemas.microsoft.com/office/spreadsheetml/2009/9/main" objectType="CheckBox" fmlaLink="Data!$D$156" lockText="1" noThreeD="1"/>
</file>

<file path=xl/ctrlProps/ctrlProp84.xml><?xml version="1.0" encoding="utf-8"?>
<formControlPr xmlns="http://schemas.microsoft.com/office/spreadsheetml/2009/9/main" objectType="CheckBox" fmlaLink="Data!$D$167" lockText="1" noThreeD="1"/>
</file>

<file path=xl/ctrlProps/ctrlProp85.xml><?xml version="1.0" encoding="utf-8"?>
<formControlPr xmlns="http://schemas.microsoft.com/office/spreadsheetml/2009/9/main" objectType="CheckBox" fmlaLink="Data!$D$170" lockText="1" noThreeD="1"/>
</file>

<file path=xl/ctrlProps/ctrlProp86.xml><?xml version="1.0" encoding="utf-8"?>
<formControlPr xmlns="http://schemas.microsoft.com/office/spreadsheetml/2009/9/main" objectType="CheckBox" fmlaLink="Data!$D$173" lockText="1" noThreeD="1"/>
</file>

<file path=xl/ctrlProps/ctrlProp87.xml><?xml version="1.0" encoding="utf-8"?>
<formControlPr xmlns="http://schemas.microsoft.com/office/spreadsheetml/2009/9/main" objectType="CheckBox" fmlaLink="Data!$D$160" lockText="1" noThreeD="1"/>
</file>

<file path=xl/ctrlProps/ctrlProp88.xml><?xml version="1.0" encoding="utf-8"?>
<formControlPr xmlns="http://schemas.microsoft.com/office/spreadsheetml/2009/9/main" objectType="CheckBox" fmlaLink="Data!$D$161" lockText="1" noThreeD="1"/>
</file>

<file path=xl/ctrlProps/ctrlProp89.xml><?xml version="1.0" encoding="utf-8"?>
<formControlPr xmlns="http://schemas.microsoft.com/office/spreadsheetml/2009/9/main" objectType="CheckBox" fmlaLink="Data!$D$162" lockText="1" noThreeD="1"/>
</file>

<file path=xl/ctrlProps/ctrlProp90.xml><?xml version="1.0" encoding="utf-8"?>
<formControlPr xmlns="http://schemas.microsoft.com/office/spreadsheetml/2009/9/main" objectType="CheckBox" fmlaLink="Data!$D$163" lockText="1" noThreeD="1"/>
</file>

<file path=xl/ctrlProps/ctrlProp91.xml><?xml version="1.0" encoding="utf-8"?>
<formControlPr xmlns="http://schemas.microsoft.com/office/spreadsheetml/2009/9/main" objectType="CheckBox" fmlaLink="Data!$D$164" lockText="1" noThreeD="1"/>
</file>

<file path=xl/ctrlProps/ctrlProp92.xml><?xml version="1.0" encoding="utf-8"?>
<formControlPr xmlns="http://schemas.microsoft.com/office/spreadsheetml/2009/9/main" objectType="CheckBox" fmlaLink="Data!$D$165" lockText="1" noThreeD="1"/>
</file>

<file path=xl/ctrlProps/ctrlProp93.xml><?xml version="1.0" encoding="utf-8"?>
<formControlPr xmlns="http://schemas.microsoft.com/office/spreadsheetml/2009/9/main" objectType="CheckBox" fmlaLink="Data!$D$166" lockText="1" noThreeD="1"/>
</file>

<file path=xl/ctrlProps/ctrlProp94.xml><?xml version="1.0" encoding="utf-8"?>
<formControlPr xmlns="http://schemas.microsoft.com/office/spreadsheetml/2009/9/main" objectType="CheckBox" fmlaLink="Data!$D$176" lockText="1" noThreeD="1"/>
</file>

<file path=xl/ctrlProps/ctrlProp95.xml><?xml version="1.0" encoding="utf-8"?>
<formControlPr xmlns="http://schemas.microsoft.com/office/spreadsheetml/2009/9/main" objectType="CheckBox" fmlaLink="Data!$D$177" lockText="1" noThreeD="1"/>
</file>

<file path=xl/ctrlProps/ctrlProp96.xml><?xml version="1.0" encoding="utf-8"?>
<formControlPr xmlns="http://schemas.microsoft.com/office/spreadsheetml/2009/9/main" objectType="CheckBox" fmlaLink="Data!$D$180" lockText="1" noThreeD="1"/>
</file>

<file path=xl/ctrlProps/ctrlProp97.xml><?xml version="1.0" encoding="utf-8"?>
<formControlPr xmlns="http://schemas.microsoft.com/office/spreadsheetml/2009/9/main" objectType="CheckBox" fmlaLink="Data!$D$181" lockText="1" noThreeD="1"/>
</file>

<file path=xl/ctrlProps/ctrlProp98.xml><?xml version="1.0" encoding="utf-8"?>
<formControlPr xmlns="http://schemas.microsoft.com/office/spreadsheetml/2009/9/main" objectType="CheckBox" fmlaLink="Data!$D$182" lockText="1" noThreeD="1"/>
</file>

<file path=xl/ctrlProps/ctrlProp99.xml><?xml version="1.0" encoding="utf-8"?>
<formControlPr xmlns="http://schemas.microsoft.com/office/spreadsheetml/2009/9/main" objectType="CheckBox" fmlaLink="Data!$D$185" lockText="1" noThreeD="1"/>
</file>

<file path=xl/ctrlProps/ctrlProp100.xml><?xml version="1.0" encoding="utf-8"?>
<formControlPr xmlns="http://schemas.microsoft.com/office/spreadsheetml/2009/9/main" objectType="CheckBox" fmlaLink="Data!$D$187" lockText="1" noThreeD="1"/>
</file>

<file path=xl/ctrlProps/ctrlProp101.xml><?xml version="1.0" encoding="utf-8"?>
<formControlPr xmlns="http://schemas.microsoft.com/office/spreadsheetml/2009/9/main" objectType="CheckBox" fmlaLink="Data!$D$188" lockText="1" noThreeD="1"/>
</file>

<file path=xl/ctrlProps/ctrlProp102.xml><?xml version="1.0" encoding="utf-8"?>
<formControlPr xmlns="http://schemas.microsoft.com/office/spreadsheetml/2009/9/main" objectType="CheckBox" fmlaLink="Data!$D$184" lockText="1" noThreeD="1"/>
</file>

<file path=xl/ctrlProps/ctrlProp103.xml><?xml version="1.0" encoding="utf-8"?>
<formControlPr xmlns="http://schemas.microsoft.com/office/spreadsheetml/2009/9/main" objectType="CheckBox" fmlaLink="Data!$D$183" lockText="1" noThreeD="1"/>
</file>

<file path=xl/ctrlProps/ctrlProp104.xml><?xml version="1.0" encoding="utf-8"?>
<formControlPr xmlns="http://schemas.microsoft.com/office/spreadsheetml/2009/9/main" objectType="CheckBox" fmlaLink="Data!$D$189" lockText="1" noThreeD="1"/>
</file>

<file path=xl/ctrlProps/ctrlProp105.xml><?xml version="1.0" encoding="utf-8"?>
<formControlPr xmlns="http://schemas.microsoft.com/office/spreadsheetml/2009/9/main" objectType="CheckBox" fmlaLink="Data!$D$190" lockText="1" noThreeD="1"/>
</file>

<file path=xl/ctrlProps/ctrlProp106.xml><?xml version="1.0" encoding="utf-8"?>
<formControlPr xmlns="http://schemas.microsoft.com/office/spreadsheetml/2009/9/main" objectType="CheckBox" fmlaLink="Data!$D$194" lockText="1" noThreeD="1"/>
</file>

<file path=xl/ctrlProps/ctrlProp107.xml><?xml version="1.0" encoding="utf-8"?>
<formControlPr xmlns="http://schemas.microsoft.com/office/spreadsheetml/2009/9/main" objectType="CheckBox" fmlaLink="Data!$D$195" lockText="1" noThreeD="1"/>
</file>

<file path=xl/ctrlProps/ctrlProp108.xml><?xml version="1.0" encoding="utf-8"?>
<formControlPr xmlns="http://schemas.microsoft.com/office/spreadsheetml/2009/9/main" objectType="CheckBox" fmlaLink="Data!$D$196" lockText="1" noThreeD="1"/>
</file>

<file path=xl/ctrlProps/ctrlProp109.xml><?xml version="1.0" encoding="utf-8"?>
<formControlPr xmlns="http://schemas.microsoft.com/office/spreadsheetml/2009/9/main" objectType="CheckBox" fmlaLink="Data!$D$199" lockText="1" noThreeD="1"/>
</file>

<file path=xl/ctrlProps/ctrlProp110.xml><?xml version="1.0" encoding="utf-8"?>
<formControlPr xmlns="http://schemas.microsoft.com/office/spreadsheetml/2009/9/main" objectType="CheckBox" fmlaLink="Data!$D$204" lockText="1" noThreeD="1"/>
</file>

<file path=xl/ctrlProps/ctrlProp111.xml><?xml version="1.0" encoding="utf-8"?>
<formControlPr xmlns="http://schemas.microsoft.com/office/spreadsheetml/2009/9/main" objectType="CheckBox" fmlaLink="Data!$D$205" lockText="1" noThreeD="1"/>
</file>

<file path=xl/ctrlProps/ctrlProp112.xml><?xml version="1.0" encoding="utf-8"?>
<formControlPr xmlns="http://schemas.microsoft.com/office/spreadsheetml/2009/9/main" objectType="CheckBox" fmlaLink="Data!$D$212" lockText="1" noThreeD="1"/>
</file>

<file path=xl/ctrlProps/ctrlProp113.xml><?xml version="1.0" encoding="utf-8"?>
<formControlPr xmlns="http://schemas.microsoft.com/office/spreadsheetml/2009/9/main" objectType="CheckBox" fmlaLink="Data!$D$213" lockText="1" noThreeD="1"/>
</file>

<file path=xl/ctrlProps/ctrlProp114.xml><?xml version="1.0" encoding="utf-8"?>
<formControlPr xmlns="http://schemas.microsoft.com/office/spreadsheetml/2009/9/main" objectType="CheckBox" fmlaLink="Data!$D$214" lockText="1" noThreeD="1"/>
</file>

<file path=xl/ctrlProps/ctrlProp115.xml><?xml version="1.0" encoding="utf-8"?>
<formControlPr xmlns="http://schemas.microsoft.com/office/spreadsheetml/2009/9/main" objectType="CheckBox" fmlaLink="Data!$D$215" lockText="1" noThreeD="1"/>
</file>

<file path=xl/ctrlProps/ctrlProp116.xml><?xml version="1.0" encoding="utf-8"?>
<formControlPr xmlns="http://schemas.microsoft.com/office/spreadsheetml/2009/9/main" objectType="CheckBox" fmlaLink="Data!$D$221" lockText="1" noThreeD="1"/>
</file>

<file path=xl/ctrlProps/ctrlProp117.xml><?xml version="1.0" encoding="utf-8"?>
<formControlPr xmlns="http://schemas.microsoft.com/office/spreadsheetml/2009/9/main" objectType="CheckBox" fmlaLink="Data!$D$220" lockText="1" noThreeD="1"/>
</file>

<file path=xl/ctrlProps/ctrlProp118.xml><?xml version="1.0" encoding="utf-8"?>
<formControlPr xmlns="http://schemas.microsoft.com/office/spreadsheetml/2009/9/main" objectType="CheckBox" fmlaLink="Data!$D$224" lockText="1" noThreeD="1"/>
</file>

<file path=xl/ctrlProps/ctrlProp119.xml><?xml version="1.0" encoding="utf-8"?>
<formControlPr xmlns="http://schemas.microsoft.com/office/spreadsheetml/2009/9/main" objectType="CheckBox" fmlaLink="Data!$D$223" lockText="1" noThreeD="1"/>
</file>

<file path=xl/ctrlProps/ctrlProp120.xml><?xml version="1.0" encoding="utf-8"?>
<formControlPr xmlns="http://schemas.microsoft.com/office/spreadsheetml/2009/9/main" objectType="CheckBox" fmlaLink="Data!$D$229" lockText="1" noThreeD="1"/>
</file>

<file path=xl/ctrlProps/ctrlProp121.xml><?xml version="1.0" encoding="utf-8"?>
<formControlPr xmlns="http://schemas.microsoft.com/office/spreadsheetml/2009/9/main" objectType="CheckBox" fmlaLink="Data!$D$228" lockText="1" noThreeD="1"/>
</file>

<file path=xl/ctrlProps/ctrlProp122.xml><?xml version="1.0" encoding="utf-8"?>
<formControlPr xmlns="http://schemas.microsoft.com/office/spreadsheetml/2009/9/main" objectType="CheckBox" fmlaLink="Data!$D$232" lockText="1" noThreeD="1"/>
</file>

<file path=xl/ctrlProps/ctrlProp123.xml><?xml version="1.0" encoding="utf-8"?>
<formControlPr xmlns="http://schemas.microsoft.com/office/spreadsheetml/2009/9/main" objectType="CheckBox" fmlaLink="Data!$D$231" lockText="1" noThreeD="1"/>
</file>

<file path=xl/ctrlProps/ctrlProp124.xml><?xml version="1.0" encoding="utf-8"?>
<formControlPr xmlns="http://schemas.microsoft.com/office/spreadsheetml/2009/9/main" objectType="CheckBox" fmlaLink="Data!$D$235" lockText="1" noThreeD="1"/>
</file>

<file path=xl/ctrlProps/ctrlProp125.xml><?xml version="1.0" encoding="utf-8"?>
<formControlPr xmlns="http://schemas.microsoft.com/office/spreadsheetml/2009/9/main" objectType="CheckBox" fmlaLink="Data!$D$234" lockText="1" noThreeD="1"/>
</file>

<file path=xl/ctrlProps/ctrlProp126.xml><?xml version="1.0" encoding="utf-8"?>
<formControlPr xmlns="http://schemas.microsoft.com/office/spreadsheetml/2009/9/main" objectType="Drop" dropLines="10" dropStyle="combo" dx="16" fmlaLink="Datenquelle!$A$3" fmlaRange="Datenquelle!$B$8:$B$122"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57150</xdr:colOff>
          <xdr:row>9</xdr:row>
          <xdr:rowOff>9525</xdr:rowOff>
        </xdr:from>
        <xdr:to>
          <xdr:col>52</xdr:col>
          <xdr:colOff>104775</xdr:colOff>
          <xdr:row>9</xdr:row>
          <xdr:rowOff>171450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9525</xdr:rowOff>
        </xdr:from>
        <xdr:to>
          <xdr:col>55</xdr:col>
          <xdr:colOff>104775</xdr:colOff>
          <xdr:row>9</xdr:row>
          <xdr:rowOff>171450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9</xdr:row>
          <xdr:rowOff>9525</xdr:rowOff>
        </xdr:from>
        <xdr:to>
          <xdr:col>59</xdr:col>
          <xdr:colOff>0</xdr:colOff>
          <xdr:row>9</xdr:row>
          <xdr:rowOff>171450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15</xdr:row>
          <xdr:rowOff>9525</xdr:rowOff>
        </xdr:from>
        <xdr:to>
          <xdr:col>34</xdr:col>
          <xdr:colOff>104775</xdr:colOff>
          <xdr:row>15</xdr:row>
          <xdr:rowOff>171450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15</xdr:row>
          <xdr:rowOff>9525</xdr:rowOff>
        </xdr:from>
        <xdr:to>
          <xdr:col>39</xdr:col>
          <xdr:colOff>104775</xdr:colOff>
          <xdr:row>15</xdr:row>
          <xdr:rowOff>171450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16</xdr:row>
          <xdr:rowOff>9525</xdr:rowOff>
        </xdr:from>
        <xdr:to>
          <xdr:col>34</xdr:col>
          <xdr:colOff>104775</xdr:colOff>
          <xdr:row>16</xdr:row>
          <xdr:rowOff>171450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17</xdr:row>
          <xdr:rowOff>9525</xdr:rowOff>
        </xdr:from>
        <xdr:to>
          <xdr:col>34</xdr:col>
          <xdr:colOff>104775</xdr:colOff>
          <xdr:row>17</xdr:row>
          <xdr:rowOff>171450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17</xdr:row>
          <xdr:rowOff>9525</xdr:rowOff>
        </xdr:from>
        <xdr:to>
          <xdr:col>39</xdr:col>
          <xdr:colOff>104775</xdr:colOff>
          <xdr:row>17</xdr:row>
          <xdr:rowOff>171450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9525</xdr:rowOff>
        </xdr:from>
        <xdr:to>
          <xdr:col>4</xdr:col>
          <xdr:colOff>9525</xdr:colOff>
          <xdr:row>24</xdr:row>
          <xdr:rowOff>171450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9525</xdr:rowOff>
        </xdr:from>
        <xdr:to>
          <xdr:col>15</xdr:col>
          <xdr:colOff>9525</xdr:colOff>
          <xdr:row>24</xdr:row>
          <xdr:rowOff>171450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18</xdr:row>
          <xdr:rowOff>9525</xdr:rowOff>
        </xdr:from>
        <xdr:to>
          <xdr:col>52</xdr:col>
          <xdr:colOff>104775</xdr:colOff>
          <xdr:row>18</xdr:row>
          <xdr:rowOff>171450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9525</xdr:rowOff>
        </xdr:from>
        <xdr:to>
          <xdr:col>55</xdr:col>
          <xdr:colOff>104775</xdr:colOff>
          <xdr:row>18</xdr:row>
          <xdr:rowOff>171450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18</xdr:row>
          <xdr:rowOff>9525</xdr:rowOff>
        </xdr:from>
        <xdr:to>
          <xdr:col>59</xdr:col>
          <xdr:colOff>9525</xdr:colOff>
          <xdr:row>18</xdr:row>
          <xdr:rowOff>171450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24</xdr:row>
          <xdr:rowOff>9525</xdr:rowOff>
        </xdr:from>
        <xdr:to>
          <xdr:col>19</xdr:col>
          <xdr:colOff>9525</xdr:colOff>
          <xdr:row>24</xdr:row>
          <xdr:rowOff>171450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24</xdr:row>
          <xdr:rowOff>9525</xdr:rowOff>
        </xdr:from>
        <xdr:to>
          <xdr:col>40</xdr:col>
          <xdr:colOff>95250</xdr:colOff>
          <xdr:row>24</xdr:row>
          <xdr:rowOff>171450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0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180975</xdr:rowOff>
        </xdr:from>
        <xdr:to>
          <xdr:col>4</xdr:col>
          <xdr:colOff>28575</xdr:colOff>
          <xdr:row>25</xdr:row>
          <xdr:rowOff>161925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28</xdr:row>
          <xdr:rowOff>9525</xdr:rowOff>
        </xdr:from>
        <xdr:to>
          <xdr:col>55</xdr:col>
          <xdr:colOff>85725</xdr:colOff>
          <xdr:row>29</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19050</xdr:rowOff>
        </xdr:from>
        <xdr:to>
          <xdr:col>4</xdr:col>
          <xdr:colOff>28575</xdr:colOff>
          <xdr:row>28</xdr:row>
          <xdr:rowOff>171450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28</xdr:row>
          <xdr:rowOff>19050</xdr:rowOff>
        </xdr:from>
        <xdr:to>
          <xdr:col>12</xdr:col>
          <xdr:colOff>38100</xdr:colOff>
          <xdr:row>29</xdr:row>
          <xdr:rowOff>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30</xdr:row>
          <xdr:rowOff>19050</xdr:rowOff>
        </xdr:from>
        <xdr:to>
          <xdr:col>14</xdr:col>
          <xdr:colOff>47625</xdr:colOff>
          <xdr:row>31</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19050</xdr:rowOff>
        </xdr:from>
        <xdr:to>
          <xdr:col>13</xdr:col>
          <xdr:colOff>57150</xdr:colOff>
          <xdr:row>32</xdr:row>
          <xdr:rowOff>171450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30</xdr:row>
          <xdr:rowOff>19050</xdr:rowOff>
        </xdr:from>
        <xdr:to>
          <xdr:col>22</xdr:col>
          <xdr:colOff>76200</xdr:colOff>
          <xdr:row>31</xdr:row>
          <xdr:rowOff>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33</xdr:row>
          <xdr:rowOff>19050</xdr:rowOff>
        </xdr:from>
        <xdr:to>
          <xdr:col>13</xdr:col>
          <xdr:colOff>57150</xdr:colOff>
          <xdr:row>34</xdr:row>
          <xdr:rowOff>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34</xdr:row>
          <xdr:rowOff>19050</xdr:rowOff>
        </xdr:from>
        <xdr:to>
          <xdr:col>13</xdr:col>
          <xdr:colOff>47625</xdr:colOff>
          <xdr:row>35</xdr:row>
          <xdr:rowOff>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9525</xdr:rowOff>
        </xdr:from>
        <xdr:to>
          <xdr:col>13</xdr:col>
          <xdr:colOff>57150</xdr:colOff>
          <xdr:row>36</xdr:row>
          <xdr:rowOff>161925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36</xdr:row>
          <xdr:rowOff>9525</xdr:rowOff>
        </xdr:from>
        <xdr:to>
          <xdr:col>23</xdr:col>
          <xdr:colOff>0</xdr:colOff>
          <xdr:row>36</xdr:row>
          <xdr:rowOff>171450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36</xdr:row>
          <xdr:rowOff>9525</xdr:rowOff>
        </xdr:from>
        <xdr:to>
          <xdr:col>34</xdr:col>
          <xdr:colOff>0</xdr:colOff>
          <xdr:row>36</xdr:row>
          <xdr:rowOff>171450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36</xdr:row>
          <xdr:rowOff>9525</xdr:rowOff>
        </xdr:from>
        <xdr:to>
          <xdr:col>38</xdr:col>
          <xdr:colOff>95250</xdr:colOff>
          <xdr:row>36</xdr:row>
          <xdr:rowOff>171450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36</xdr:row>
          <xdr:rowOff>9525</xdr:rowOff>
        </xdr:from>
        <xdr:to>
          <xdr:col>51</xdr:col>
          <xdr:colOff>104775</xdr:colOff>
          <xdr:row>36</xdr:row>
          <xdr:rowOff>171450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xdr:row>
          <xdr:rowOff>9525</xdr:rowOff>
        </xdr:from>
        <xdr:to>
          <xdr:col>17</xdr:col>
          <xdr:colOff>104775</xdr:colOff>
          <xdr:row>38</xdr:row>
          <xdr:rowOff>171450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9525</xdr:rowOff>
        </xdr:from>
        <xdr:to>
          <xdr:col>21</xdr:col>
          <xdr:colOff>95250</xdr:colOff>
          <xdr:row>38</xdr:row>
          <xdr:rowOff>171450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0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39</xdr:row>
          <xdr:rowOff>9525</xdr:rowOff>
        </xdr:from>
        <xdr:to>
          <xdr:col>17</xdr:col>
          <xdr:colOff>104775</xdr:colOff>
          <xdr:row>39</xdr:row>
          <xdr:rowOff>171450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0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39</xdr:row>
          <xdr:rowOff>9525</xdr:rowOff>
        </xdr:from>
        <xdr:to>
          <xdr:col>27</xdr:col>
          <xdr:colOff>9525</xdr:colOff>
          <xdr:row>39</xdr:row>
          <xdr:rowOff>171450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39</xdr:row>
          <xdr:rowOff>9525</xdr:rowOff>
        </xdr:from>
        <xdr:to>
          <xdr:col>40</xdr:col>
          <xdr:colOff>9525</xdr:colOff>
          <xdr:row>39</xdr:row>
          <xdr:rowOff>171450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39</xdr:row>
          <xdr:rowOff>9525</xdr:rowOff>
        </xdr:from>
        <xdr:to>
          <xdr:col>49</xdr:col>
          <xdr:colOff>19050</xdr:colOff>
          <xdr:row>39</xdr:row>
          <xdr:rowOff>171450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0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9525</xdr:rowOff>
        </xdr:from>
        <xdr:to>
          <xdr:col>17</xdr:col>
          <xdr:colOff>104775</xdr:colOff>
          <xdr:row>40</xdr:row>
          <xdr:rowOff>171450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40</xdr:row>
          <xdr:rowOff>9525</xdr:rowOff>
        </xdr:from>
        <xdr:to>
          <xdr:col>27</xdr:col>
          <xdr:colOff>9525</xdr:colOff>
          <xdr:row>40</xdr:row>
          <xdr:rowOff>171450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0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40</xdr:row>
          <xdr:rowOff>9525</xdr:rowOff>
        </xdr:from>
        <xdr:to>
          <xdr:col>40</xdr:col>
          <xdr:colOff>9525</xdr:colOff>
          <xdr:row>41</xdr:row>
          <xdr:rowOff>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40</xdr:row>
          <xdr:rowOff>9525</xdr:rowOff>
        </xdr:from>
        <xdr:to>
          <xdr:col>49</xdr:col>
          <xdr:colOff>19050</xdr:colOff>
          <xdr:row>40</xdr:row>
          <xdr:rowOff>171450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1</xdr:colOff>
      <xdr:row>62</xdr:row>
      <xdr:rowOff>124463</xdr:rowOff>
    </xdr:from>
    <xdr:to>
      <xdr:col>6</xdr:col>
      <xdr:colOff>31645</xdr:colOff>
      <xdr:row>64</xdr:row>
      <xdr:rowOff>136592</xdr:rowOff>
    </xdr:to>
    <xdr:pic>
      <xdr:nvPicPr>
        <xdr:cNvPr id="66" name="Grafik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409" y="11163437"/>
          <a:ext cx="437710" cy="35302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0</xdr:colOff>
          <xdr:row>44</xdr:row>
          <xdr:rowOff>19050</xdr:rowOff>
        </xdr:from>
        <xdr:to>
          <xdr:col>4</xdr:col>
          <xdr:colOff>76200</xdr:colOff>
          <xdr:row>45</xdr:row>
          <xdr:rowOff>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0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44</xdr:row>
          <xdr:rowOff>19050</xdr:rowOff>
        </xdr:from>
        <xdr:to>
          <xdr:col>12</xdr:col>
          <xdr:colOff>76200</xdr:colOff>
          <xdr:row>45</xdr:row>
          <xdr:rowOff>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46</xdr:row>
          <xdr:rowOff>19050</xdr:rowOff>
        </xdr:from>
        <xdr:to>
          <xdr:col>13</xdr:col>
          <xdr:colOff>0</xdr:colOff>
          <xdr:row>47</xdr:row>
          <xdr:rowOff>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46</xdr:row>
          <xdr:rowOff>19050</xdr:rowOff>
        </xdr:from>
        <xdr:to>
          <xdr:col>21</xdr:col>
          <xdr:colOff>19050</xdr:colOff>
          <xdr:row>47</xdr:row>
          <xdr:rowOff>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0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46</xdr:row>
          <xdr:rowOff>19050</xdr:rowOff>
        </xdr:from>
        <xdr:to>
          <xdr:col>29</xdr:col>
          <xdr:colOff>95250</xdr:colOff>
          <xdr:row>47</xdr:row>
          <xdr:rowOff>9525</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47</xdr:row>
          <xdr:rowOff>9525</xdr:rowOff>
        </xdr:from>
        <xdr:to>
          <xdr:col>33</xdr:col>
          <xdr:colOff>9525</xdr:colOff>
          <xdr:row>47</xdr:row>
          <xdr:rowOff>171450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47</xdr:row>
          <xdr:rowOff>9525</xdr:rowOff>
        </xdr:from>
        <xdr:to>
          <xdr:col>37</xdr:col>
          <xdr:colOff>9525</xdr:colOff>
          <xdr:row>47</xdr:row>
          <xdr:rowOff>171450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47</xdr:row>
          <xdr:rowOff>19050</xdr:rowOff>
        </xdr:from>
        <xdr:to>
          <xdr:col>47</xdr:col>
          <xdr:colOff>9525</xdr:colOff>
          <xdr:row>48</xdr:row>
          <xdr:rowOff>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47</xdr:row>
          <xdr:rowOff>19050</xdr:rowOff>
        </xdr:from>
        <xdr:to>
          <xdr:col>53</xdr:col>
          <xdr:colOff>9525</xdr:colOff>
          <xdr:row>48</xdr:row>
          <xdr:rowOff>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48</xdr:row>
          <xdr:rowOff>9525</xdr:rowOff>
        </xdr:from>
        <xdr:to>
          <xdr:col>33</xdr:col>
          <xdr:colOff>9525</xdr:colOff>
          <xdr:row>48</xdr:row>
          <xdr:rowOff>171450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48</xdr:row>
          <xdr:rowOff>9525</xdr:rowOff>
        </xdr:from>
        <xdr:to>
          <xdr:col>37</xdr:col>
          <xdr:colOff>9525</xdr:colOff>
          <xdr:row>48</xdr:row>
          <xdr:rowOff>171450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0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49</xdr:row>
          <xdr:rowOff>9525</xdr:rowOff>
        </xdr:from>
        <xdr:to>
          <xdr:col>37</xdr:col>
          <xdr:colOff>9525</xdr:colOff>
          <xdr:row>49</xdr:row>
          <xdr:rowOff>171450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0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50</xdr:row>
          <xdr:rowOff>9525</xdr:rowOff>
        </xdr:from>
        <xdr:to>
          <xdr:col>33</xdr:col>
          <xdr:colOff>9525</xdr:colOff>
          <xdr:row>50</xdr:row>
          <xdr:rowOff>171450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0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50</xdr:row>
          <xdr:rowOff>9525</xdr:rowOff>
        </xdr:from>
        <xdr:to>
          <xdr:col>37</xdr:col>
          <xdr:colOff>9525</xdr:colOff>
          <xdr:row>50</xdr:row>
          <xdr:rowOff>171450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0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51</xdr:row>
          <xdr:rowOff>9525</xdr:rowOff>
        </xdr:from>
        <xdr:to>
          <xdr:col>33</xdr:col>
          <xdr:colOff>9525</xdr:colOff>
          <xdr:row>51</xdr:row>
          <xdr:rowOff>171450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0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xdr:row>
          <xdr:rowOff>9525</xdr:rowOff>
        </xdr:from>
        <xdr:to>
          <xdr:col>37</xdr:col>
          <xdr:colOff>9525</xdr:colOff>
          <xdr:row>51</xdr:row>
          <xdr:rowOff>171450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0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49</xdr:row>
          <xdr:rowOff>9525</xdr:rowOff>
        </xdr:from>
        <xdr:to>
          <xdr:col>33</xdr:col>
          <xdr:colOff>9525</xdr:colOff>
          <xdr:row>49</xdr:row>
          <xdr:rowOff>171450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0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57</xdr:row>
          <xdr:rowOff>9525</xdr:rowOff>
        </xdr:from>
        <xdr:to>
          <xdr:col>14</xdr:col>
          <xdr:colOff>104775</xdr:colOff>
          <xdr:row>57</xdr:row>
          <xdr:rowOff>171450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57</xdr:row>
          <xdr:rowOff>9525</xdr:rowOff>
        </xdr:from>
        <xdr:to>
          <xdr:col>20</xdr:col>
          <xdr:colOff>9525</xdr:colOff>
          <xdr:row>57</xdr:row>
          <xdr:rowOff>171450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61</xdr:row>
          <xdr:rowOff>9525</xdr:rowOff>
        </xdr:from>
        <xdr:to>
          <xdr:col>10</xdr:col>
          <xdr:colOff>0</xdr:colOff>
          <xdr:row>61</xdr:row>
          <xdr:rowOff>171450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0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61</xdr:row>
          <xdr:rowOff>9525</xdr:rowOff>
        </xdr:from>
        <xdr:to>
          <xdr:col>17</xdr:col>
          <xdr:colOff>0</xdr:colOff>
          <xdr:row>61</xdr:row>
          <xdr:rowOff>171450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0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61</xdr:row>
          <xdr:rowOff>9525</xdr:rowOff>
        </xdr:from>
        <xdr:to>
          <xdr:col>23</xdr:col>
          <xdr:colOff>0</xdr:colOff>
          <xdr:row>61</xdr:row>
          <xdr:rowOff>171450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0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61</xdr:row>
          <xdr:rowOff>9525</xdr:rowOff>
        </xdr:from>
        <xdr:to>
          <xdr:col>28</xdr:col>
          <xdr:colOff>0</xdr:colOff>
          <xdr:row>61</xdr:row>
          <xdr:rowOff>171450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0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61</xdr:row>
          <xdr:rowOff>9525</xdr:rowOff>
        </xdr:from>
        <xdr:to>
          <xdr:col>39</xdr:col>
          <xdr:colOff>0</xdr:colOff>
          <xdr:row>61</xdr:row>
          <xdr:rowOff>171450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0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61</xdr:row>
          <xdr:rowOff>9525</xdr:rowOff>
        </xdr:from>
        <xdr:to>
          <xdr:col>44</xdr:col>
          <xdr:colOff>0</xdr:colOff>
          <xdr:row>61</xdr:row>
          <xdr:rowOff>171450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0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19050</xdr:rowOff>
        </xdr:from>
        <xdr:to>
          <xdr:col>4</xdr:col>
          <xdr:colOff>85725</xdr:colOff>
          <xdr:row>76</xdr:row>
          <xdr:rowOff>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0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75</xdr:row>
          <xdr:rowOff>19050</xdr:rowOff>
        </xdr:from>
        <xdr:to>
          <xdr:col>12</xdr:col>
          <xdr:colOff>85725</xdr:colOff>
          <xdr:row>76</xdr:row>
          <xdr:rowOff>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0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1066</xdr:colOff>
      <xdr:row>129</xdr:row>
      <xdr:rowOff>118289</xdr:rowOff>
    </xdr:from>
    <xdr:to>
      <xdr:col>6</xdr:col>
      <xdr:colOff>38058</xdr:colOff>
      <xdr:row>131</xdr:row>
      <xdr:rowOff>129946</xdr:rowOff>
    </xdr:to>
    <xdr:pic>
      <xdr:nvPicPr>
        <xdr:cNvPr id="72" name="Grafik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580" y="22825889"/>
          <a:ext cx="407107" cy="36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123825</xdr:colOff>
          <xdr:row>79</xdr:row>
          <xdr:rowOff>28575</xdr:rowOff>
        </xdr:from>
        <xdr:to>
          <xdr:col>12</xdr:col>
          <xdr:colOff>57150</xdr:colOff>
          <xdr:row>80</xdr:row>
          <xdr:rowOff>9525</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0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80</xdr:row>
          <xdr:rowOff>19050</xdr:rowOff>
        </xdr:from>
        <xdr:to>
          <xdr:col>12</xdr:col>
          <xdr:colOff>57150</xdr:colOff>
          <xdr:row>81</xdr:row>
          <xdr:rowOff>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0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81</xdr:row>
          <xdr:rowOff>19050</xdr:rowOff>
        </xdr:from>
        <xdr:to>
          <xdr:col>12</xdr:col>
          <xdr:colOff>57150</xdr:colOff>
          <xdr:row>82</xdr:row>
          <xdr:rowOff>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0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84</xdr:row>
          <xdr:rowOff>0</xdr:rowOff>
        </xdr:from>
        <xdr:to>
          <xdr:col>12</xdr:col>
          <xdr:colOff>114300</xdr:colOff>
          <xdr:row>84</xdr:row>
          <xdr:rowOff>171450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0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83</xdr:row>
          <xdr:rowOff>180975</xdr:rowOff>
        </xdr:from>
        <xdr:to>
          <xdr:col>20</xdr:col>
          <xdr:colOff>104775</xdr:colOff>
          <xdr:row>84</xdr:row>
          <xdr:rowOff>171450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0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83</xdr:row>
          <xdr:rowOff>180975</xdr:rowOff>
        </xdr:from>
        <xdr:to>
          <xdr:col>31</xdr:col>
          <xdr:colOff>114300</xdr:colOff>
          <xdr:row>84</xdr:row>
          <xdr:rowOff>171450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0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83</xdr:row>
          <xdr:rowOff>180975</xdr:rowOff>
        </xdr:from>
        <xdr:to>
          <xdr:col>38</xdr:col>
          <xdr:colOff>114300</xdr:colOff>
          <xdr:row>84</xdr:row>
          <xdr:rowOff>171450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0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66675</xdr:colOff>
          <xdr:row>83</xdr:row>
          <xdr:rowOff>180975</xdr:rowOff>
        </xdr:from>
        <xdr:to>
          <xdr:col>49</xdr:col>
          <xdr:colOff>123825</xdr:colOff>
          <xdr:row>84</xdr:row>
          <xdr:rowOff>171450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0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84</xdr:row>
          <xdr:rowOff>180975</xdr:rowOff>
        </xdr:from>
        <xdr:to>
          <xdr:col>12</xdr:col>
          <xdr:colOff>95250</xdr:colOff>
          <xdr:row>85</xdr:row>
          <xdr:rowOff>171450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0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87</xdr:row>
          <xdr:rowOff>0</xdr:rowOff>
        </xdr:from>
        <xdr:to>
          <xdr:col>14</xdr:col>
          <xdr:colOff>104775</xdr:colOff>
          <xdr:row>87</xdr:row>
          <xdr:rowOff>171450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0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87</xdr:row>
          <xdr:rowOff>0</xdr:rowOff>
        </xdr:from>
        <xdr:to>
          <xdr:col>20</xdr:col>
          <xdr:colOff>0</xdr:colOff>
          <xdr:row>87</xdr:row>
          <xdr:rowOff>171450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0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87</xdr:row>
          <xdr:rowOff>0</xdr:rowOff>
        </xdr:from>
        <xdr:to>
          <xdr:col>27</xdr:col>
          <xdr:colOff>0</xdr:colOff>
          <xdr:row>87</xdr:row>
          <xdr:rowOff>171450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0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9525</xdr:rowOff>
        </xdr:from>
        <xdr:to>
          <xdr:col>4</xdr:col>
          <xdr:colOff>76200</xdr:colOff>
          <xdr:row>91</xdr:row>
          <xdr:rowOff>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0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90</xdr:row>
          <xdr:rowOff>9525</xdr:rowOff>
        </xdr:from>
        <xdr:to>
          <xdr:col>12</xdr:col>
          <xdr:colOff>76200</xdr:colOff>
          <xdr:row>91</xdr:row>
          <xdr:rowOff>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0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96</xdr:row>
          <xdr:rowOff>19050</xdr:rowOff>
        </xdr:from>
        <xdr:to>
          <xdr:col>12</xdr:col>
          <xdr:colOff>38100</xdr:colOff>
          <xdr:row>97</xdr:row>
          <xdr:rowOff>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0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97</xdr:row>
          <xdr:rowOff>19050</xdr:rowOff>
        </xdr:from>
        <xdr:to>
          <xdr:col>12</xdr:col>
          <xdr:colOff>38100</xdr:colOff>
          <xdr:row>98</xdr:row>
          <xdr:rowOff>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0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98</xdr:row>
          <xdr:rowOff>19050</xdr:rowOff>
        </xdr:from>
        <xdr:to>
          <xdr:col>12</xdr:col>
          <xdr:colOff>38100</xdr:colOff>
          <xdr:row>99</xdr:row>
          <xdr:rowOff>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0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92</xdr:row>
          <xdr:rowOff>19050</xdr:rowOff>
        </xdr:from>
        <xdr:to>
          <xdr:col>12</xdr:col>
          <xdr:colOff>85725</xdr:colOff>
          <xdr:row>93</xdr:row>
          <xdr:rowOff>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0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92</xdr:row>
          <xdr:rowOff>19050</xdr:rowOff>
        </xdr:from>
        <xdr:to>
          <xdr:col>23</xdr:col>
          <xdr:colOff>95250</xdr:colOff>
          <xdr:row>93</xdr:row>
          <xdr:rowOff>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93</xdr:row>
          <xdr:rowOff>19050</xdr:rowOff>
        </xdr:from>
        <xdr:to>
          <xdr:col>12</xdr:col>
          <xdr:colOff>85725</xdr:colOff>
          <xdr:row>94</xdr:row>
          <xdr:rowOff>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94</xdr:row>
          <xdr:rowOff>0</xdr:rowOff>
        </xdr:from>
        <xdr:to>
          <xdr:col>23</xdr:col>
          <xdr:colOff>95250</xdr:colOff>
          <xdr:row>94</xdr:row>
          <xdr:rowOff>171450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94</xdr:row>
          <xdr:rowOff>9525</xdr:rowOff>
        </xdr:from>
        <xdr:to>
          <xdr:col>28</xdr:col>
          <xdr:colOff>95250</xdr:colOff>
          <xdr:row>94</xdr:row>
          <xdr:rowOff>171450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94</xdr:row>
          <xdr:rowOff>19050</xdr:rowOff>
        </xdr:from>
        <xdr:to>
          <xdr:col>56</xdr:col>
          <xdr:colOff>0</xdr:colOff>
          <xdr:row>95</xdr:row>
          <xdr:rowOff>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94</xdr:row>
          <xdr:rowOff>19050</xdr:rowOff>
        </xdr:from>
        <xdr:to>
          <xdr:col>59</xdr:col>
          <xdr:colOff>9525</xdr:colOff>
          <xdr:row>95</xdr:row>
          <xdr:rowOff>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0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101</xdr:row>
          <xdr:rowOff>0</xdr:rowOff>
        </xdr:from>
        <xdr:to>
          <xdr:col>19</xdr:col>
          <xdr:colOff>95250</xdr:colOff>
          <xdr:row>101</xdr:row>
          <xdr:rowOff>171450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101</xdr:row>
          <xdr:rowOff>0</xdr:rowOff>
        </xdr:from>
        <xdr:to>
          <xdr:col>37</xdr:col>
          <xdr:colOff>104775</xdr:colOff>
          <xdr:row>101</xdr:row>
          <xdr:rowOff>171450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104</xdr:row>
          <xdr:rowOff>19050</xdr:rowOff>
        </xdr:from>
        <xdr:to>
          <xdr:col>19</xdr:col>
          <xdr:colOff>38100</xdr:colOff>
          <xdr:row>105</xdr:row>
          <xdr:rowOff>9525</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0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105</xdr:row>
          <xdr:rowOff>19050</xdr:rowOff>
        </xdr:from>
        <xdr:to>
          <xdr:col>19</xdr:col>
          <xdr:colOff>38100</xdr:colOff>
          <xdr:row>106</xdr:row>
          <xdr:rowOff>9525</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0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106</xdr:row>
          <xdr:rowOff>19050</xdr:rowOff>
        </xdr:from>
        <xdr:to>
          <xdr:col>19</xdr:col>
          <xdr:colOff>38100</xdr:colOff>
          <xdr:row>107</xdr:row>
          <xdr:rowOff>9525</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107</xdr:row>
          <xdr:rowOff>19050</xdr:rowOff>
        </xdr:from>
        <xdr:to>
          <xdr:col>19</xdr:col>
          <xdr:colOff>38100</xdr:colOff>
          <xdr:row>108</xdr:row>
          <xdr:rowOff>9525</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108</xdr:row>
          <xdr:rowOff>19050</xdr:rowOff>
        </xdr:from>
        <xdr:to>
          <xdr:col>19</xdr:col>
          <xdr:colOff>38100</xdr:colOff>
          <xdr:row>109</xdr:row>
          <xdr:rowOff>9525</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109</xdr:row>
          <xdr:rowOff>19050</xdr:rowOff>
        </xdr:from>
        <xdr:to>
          <xdr:col>19</xdr:col>
          <xdr:colOff>38100</xdr:colOff>
          <xdr:row>110</xdr:row>
          <xdr:rowOff>9525</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106</xdr:row>
          <xdr:rowOff>19050</xdr:rowOff>
        </xdr:from>
        <xdr:to>
          <xdr:col>40</xdr:col>
          <xdr:colOff>104775</xdr:colOff>
          <xdr:row>107</xdr:row>
          <xdr:rowOff>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106</xdr:row>
          <xdr:rowOff>19050</xdr:rowOff>
        </xdr:from>
        <xdr:to>
          <xdr:col>35</xdr:col>
          <xdr:colOff>104775</xdr:colOff>
          <xdr:row>107</xdr:row>
          <xdr:rowOff>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112</xdr:row>
          <xdr:rowOff>19050</xdr:rowOff>
        </xdr:from>
        <xdr:to>
          <xdr:col>4</xdr:col>
          <xdr:colOff>76200</xdr:colOff>
          <xdr:row>113</xdr:row>
          <xdr:rowOff>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112</xdr:row>
          <xdr:rowOff>19050</xdr:rowOff>
        </xdr:from>
        <xdr:to>
          <xdr:col>12</xdr:col>
          <xdr:colOff>76200</xdr:colOff>
          <xdr:row>113</xdr:row>
          <xdr:rowOff>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114</xdr:row>
          <xdr:rowOff>19050</xdr:rowOff>
        </xdr:from>
        <xdr:to>
          <xdr:col>14</xdr:col>
          <xdr:colOff>95250</xdr:colOff>
          <xdr:row>115</xdr:row>
          <xdr:rowOff>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114</xdr:row>
          <xdr:rowOff>19050</xdr:rowOff>
        </xdr:from>
        <xdr:to>
          <xdr:col>23</xdr:col>
          <xdr:colOff>85725</xdr:colOff>
          <xdr:row>115</xdr:row>
          <xdr:rowOff>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116</xdr:row>
          <xdr:rowOff>19050</xdr:rowOff>
        </xdr:from>
        <xdr:to>
          <xdr:col>12</xdr:col>
          <xdr:colOff>28575</xdr:colOff>
          <xdr:row>117</xdr:row>
          <xdr:rowOff>9525</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0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117</xdr:row>
          <xdr:rowOff>19050</xdr:rowOff>
        </xdr:from>
        <xdr:to>
          <xdr:col>12</xdr:col>
          <xdr:colOff>28575</xdr:colOff>
          <xdr:row>118</xdr:row>
          <xdr:rowOff>9525</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121</xdr:row>
          <xdr:rowOff>9525</xdr:rowOff>
        </xdr:from>
        <xdr:to>
          <xdr:col>15</xdr:col>
          <xdr:colOff>47625</xdr:colOff>
          <xdr:row>121</xdr:row>
          <xdr:rowOff>171450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121</xdr:row>
          <xdr:rowOff>9525</xdr:rowOff>
        </xdr:from>
        <xdr:to>
          <xdr:col>38</xdr:col>
          <xdr:colOff>47625</xdr:colOff>
          <xdr:row>121</xdr:row>
          <xdr:rowOff>171450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0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126</xdr:row>
          <xdr:rowOff>19050</xdr:rowOff>
        </xdr:from>
        <xdr:to>
          <xdr:col>35</xdr:col>
          <xdr:colOff>85725</xdr:colOff>
          <xdr:row>127</xdr:row>
          <xdr:rowOff>9525</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0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126</xdr:row>
          <xdr:rowOff>19050</xdr:rowOff>
        </xdr:from>
        <xdr:to>
          <xdr:col>39</xdr:col>
          <xdr:colOff>85725</xdr:colOff>
          <xdr:row>127</xdr:row>
          <xdr:rowOff>9525</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127</xdr:row>
          <xdr:rowOff>19050</xdr:rowOff>
        </xdr:from>
        <xdr:to>
          <xdr:col>35</xdr:col>
          <xdr:colOff>85725</xdr:colOff>
          <xdr:row>128</xdr:row>
          <xdr:rowOff>9525</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127</xdr:row>
          <xdr:rowOff>19050</xdr:rowOff>
        </xdr:from>
        <xdr:to>
          <xdr:col>39</xdr:col>
          <xdr:colOff>85725</xdr:colOff>
          <xdr:row>128</xdr:row>
          <xdr:rowOff>9525</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2615</xdr:colOff>
      <xdr:row>198</xdr:row>
      <xdr:rowOff>40979</xdr:rowOff>
    </xdr:from>
    <xdr:ext cx="448554" cy="360000"/>
    <xdr:pic>
      <xdr:nvPicPr>
        <xdr:cNvPr id="119" name="Grafik 118">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23" y="34571611"/>
          <a:ext cx="448554" cy="36000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0</xdr:colOff>
          <xdr:row>158</xdr:row>
          <xdr:rowOff>9525</xdr:rowOff>
        </xdr:from>
        <xdr:to>
          <xdr:col>4</xdr:col>
          <xdr:colOff>28575</xdr:colOff>
          <xdr:row>158</xdr:row>
          <xdr:rowOff>171450</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157</xdr:row>
          <xdr:rowOff>9525</xdr:rowOff>
        </xdr:from>
        <xdr:to>
          <xdr:col>4</xdr:col>
          <xdr:colOff>38100</xdr:colOff>
          <xdr:row>158</xdr:row>
          <xdr:rowOff>0</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161</xdr:row>
          <xdr:rowOff>9525</xdr:rowOff>
        </xdr:from>
        <xdr:to>
          <xdr:col>4</xdr:col>
          <xdr:colOff>38100</xdr:colOff>
          <xdr:row>161</xdr:row>
          <xdr:rowOff>171450</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160</xdr:row>
          <xdr:rowOff>9525</xdr:rowOff>
        </xdr:from>
        <xdr:to>
          <xdr:col>4</xdr:col>
          <xdr:colOff>47625</xdr:colOff>
          <xdr:row>160</xdr:row>
          <xdr:rowOff>171450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0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164</xdr:row>
          <xdr:rowOff>19050</xdr:rowOff>
        </xdr:from>
        <xdr:to>
          <xdr:col>4</xdr:col>
          <xdr:colOff>38100</xdr:colOff>
          <xdr:row>164</xdr:row>
          <xdr:rowOff>171450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0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163</xdr:row>
          <xdr:rowOff>19050</xdr:rowOff>
        </xdr:from>
        <xdr:to>
          <xdr:col>4</xdr:col>
          <xdr:colOff>47625</xdr:colOff>
          <xdr:row>163</xdr:row>
          <xdr:rowOff>171450</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0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167</xdr:row>
          <xdr:rowOff>9525</xdr:rowOff>
        </xdr:from>
        <xdr:to>
          <xdr:col>4</xdr:col>
          <xdr:colOff>38100</xdr:colOff>
          <xdr:row>167</xdr:row>
          <xdr:rowOff>171450</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0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166</xdr:row>
          <xdr:rowOff>9525</xdr:rowOff>
        </xdr:from>
        <xdr:to>
          <xdr:col>4</xdr:col>
          <xdr:colOff>47625</xdr:colOff>
          <xdr:row>166</xdr:row>
          <xdr:rowOff>171450</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0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170</xdr:row>
          <xdr:rowOff>0</xdr:rowOff>
        </xdr:from>
        <xdr:to>
          <xdr:col>4</xdr:col>
          <xdr:colOff>28575</xdr:colOff>
          <xdr:row>170</xdr:row>
          <xdr:rowOff>161925</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0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169</xdr:row>
          <xdr:rowOff>0</xdr:rowOff>
        </xdr:from>
        <xdr:to>
          <xdr:col>4</xdr:col>
          <xdr:colOff>38100</xdr:colOff>
          <xdr:row>169</xdr:row>
          <xdr:rowOff>161925</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0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53</xdr:row>
          <xdr:rowOff>9525</xdr:rowOff>
        </xdr:from>
        <xdr:to>
          <xdr:col>14</xdr:col>
          <xdr:colOff>28575</xdr:colOff>
          <xdr:row>53</xdr:row>
          <xdr:rowOff>171450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54</xdr:row>
          <xdr:rowOff>9525</xdr:rowOff>
        </xdr:from>
        <xdr:to>
          <xdr:col>14</xdr:col>
          <xdr:colOff>28575</xdr:colOff>
          <xdr:row>54</xdr:row>
          <xdr:rowOff>171450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55</xdr:row>
          <xdr:rowOff>9525</xdr:rowOff>
        </xdr:from>
        <xdr:to>
          <xdr:col>14</xdr:col>
          <xdr:colOff>28575</xdr:colOff>
          <xdr:row>55</xdr:row>
          <xdr:rowOff>171450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0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29</xdr:row>
          <xdr:rowOff>171450</xdr:rowOff>
        </xdr:from>
        <xdr:to>
          <xdr:col>61</xdr:col>
          <xdr:colOff>19050</xdr:colOff>
          <xdr:row>31</xdr:row>
          <xdr:rowOff>19050</xdr:rowOff>
        </xdr:to>
        <xdr:sp macro="" textlink="">
          <xdr:nvSpPr>
            <xdr:cNvPr id="6332" name="Drop Down 188" hidden="1">
              <a:extLst>
                <a:ext uri="{63B3BB69-23CF-44E3-9099-C40C66FF867C}">
                  <a14:compatExt spid="_x0000_s6332"/>
                </a:ext>
                <a:ext uri="{FF2B5EF4-FFF2-40B4-BE49-F238E27FC236}">
                  <a16:creationId xmlns:a16="http://schemas.microsoft.com/office/drawing/2014/main" id="{00000000-0008-0000-0000-0000B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C9D3C-FAC1-4A05-BF9E-E14206D28130}">
  <sheetPr codeName="Tabelle2"/>
  <dimension ref="A1:BJ201"/>
  <sheetViews>
    <sheetView showGridLines="0" showRowColHeaders="0" tabSelected="1" showRuler="0" zoomScaleNormal="100" zoomScalePageLayoutView="190" workbookViewId="0">
      <selection activeCell="H20" sqref="H20:AG20"/>
    </sheetView>
  </sheetViews>
  <sheetFormatPr baseColWidth="10" defaultColWidth="9.140625" defaultRowHeight="11.25" x14ac:dyDescent="0.2"/>
  <cols>
    <col min="1" max="1" width="1.7109375" style="6" customWidth="1"/>
    <col min="2" max="3" width="0.42578125" style="6" customWidth="1"/>
    <col min="4" max="65" width="1.7109375" style="7" customWidth="1"/>
    <col min="66" max="16384" width="9.140625" style="7"/>
  </cols>
  <sheetData>
    <row r="1" spans="1:61" ht="15.95" customHeight="1" x14ac:dyDescent="0.2"/>
    <row r="2" spans="1:61" ht="15.95" customHeight="1" x14ac:dyDescent="0.2">
      <c r="D2" s="8"/>
    </row>
    <row r="3" spans="1:61" ht="24" customHeight="1" x14ac:dyDescent="0.2">
      <c r="B3" s="4" t="s">
        <v>42</v>
      </c>
    </row>
    <row r="4" spans="1:61" ht="8.4499999999999993" customHeight="1" x14ac:dyDescent="0.2">
      <c r="D4" s="8"/>
    </row>
    <row r="5" spans="1:61" ht="14.45" customHeight="1" x14ac:dyDescent="0.2">
      <c r="C5" s="18"/>
      <c r="D5" s="19" t="s">
        <v>43</v>
      </c>
      <c r="E5" s="19"/>
      <c r="F5" s="19"/>
      <c r="G5" s="19"/>
      <c r="H5" s="19"/>
      <c r="I5" s="19"/>
      <c r="J5" s="19"/>
      <c r="K5" s="19"/>
      <c r="L5" s="19"/>
      <c r="M5" s="19"/>
      <c r="N5" s="161" t="str">
        <f>IF(ISBLANK(Data!D5),"",Data!D5)</f>
        <v/>
      </c>
      <c r="O5" s="162"/>
      <c r="P5" s="162"/>
      <c r="Q5" s="162"/>
      <c r="R5" s="162"/>
      <c r="S5" s="162"/>
      <c r="T5" s="162"/>
      <c r="U5" s="163"/>
      <c r="V5" s="163"/>
      <c r="W5" s="163"/>
      <c r="X5" s="163"/>
      <c r="Y5" s="163"/>
      <c r="Z5" s="163"/>
      <c r="AA5" s="163"/>
      <c r="AB5" s="163"/>
      <c r="AC5" s="163"/>
      <c r="AD5" s="163"/>
      <c r="AE5" s="163"/>
      <c r="AF5" s="163"/>
      <c r="AG5" s="163"/>
      <c r="AH5" s="163"/>
      <c r="AI5" s="164"/>
      <c r="AN5" s="9"/>
      <c r="AO5" s="9"/>
      <c r="AP5" s="9"/>
      <c r="AQ5" s="9"/>
      <c r="AR5" s="9"/>
      <c r="AS5" s="9"/>
      <c r="AT5" s="9"/>
    </row>
    <row r="6" spans="1:61" ht="14.45" customHeight="1" x14ac:dyDescent="0.2">
      <c r="C6" s="18"/>
      <c r="D6" s="19" t="s">
        <v>44</v>
      </c>
      <c r="E6" s="19"/>
      <c r="F6" s="19"/>
      <c r="G6" s="19"/>
      <c r="H6" s="19"/>
      <c r="I6" s="19"/>
      <c r="J6" s="19"/>
      <c r="K6" s="19"/>
      <c r="L6" s="19"/>
      <c r="M6" s="19"/>
      <c r="N6" s="161" t="str">
        <f>IF(ISBLANK(Data!D6),"",Data!D6)</f>
        <v/>
      </c>
      <c r="O6" s="162"/>
      <c r="P6" s="162"/>
      <c r="Q6" s="162"/>
      <c r="R6" s="162"/>
      <c r="S6" s="162"/>
      <c r="T6" s="162"/>
      <c r="U6" s="163"/>
      <c r="V6" s="163"/>
      <c r="W6" s="163"/>
      <c r="X6" s="163"/>
      <c r="Y6" s="163"/>
      <c r="Z6" s="163"/>
      <c r="AA6" s="163"/>
      <c r="AB6" s="163"/>
      <c r="AC6" s="163"/>
      <c r="AD6" s="163"/>
      <c r="AE6" s="163"/>
      <c r="AF6" s="163"/>
      <c r="AG6" s="163"/>
      <c r="AH6" s="163"/>
      <c r="AI6" s="164"/>
      <c r="AN6" s="9"/>
      <c r="AO6" s="9"/>
      <c r="AP6" s="9"/>
      <c r="AQ6" s="9"/>
      <c r="AR6" s="9"/>
      <c r="AS6" s="9"/>
      <c r="AT6" s="9"/>
    </row>
    <row r="7" spans="1:61" ht="14.45" customHeight="1" x14ac:dyDescent="0.2">
      <c r="C7" s="18"/>
      <c r="D7" s="19" t="s">
        <v>45</v>
      </c>
      <c r="E7" s="19"/>
      <c r="F7" s="19"/>
      <c r="G7" s="19"/>
      <c r="H7" s="19"/>
      <c r="I7" s="19"/>
      <c r="J7" s="19"/>
      <c r="K7" s="19"/>
      <c r="L7" s="19"/>
      <c r="M7" s="19"/>
      <c r="N7" s="161" t="str">
        <f>IF(ISBLANK(Data!D7),"",Data!D7)</f>
        <v/>
      </c>
      <c r="O7" s="161"/>
      <c r="P7" s="161"/>
      <c r="Q7" s="161"/>
      <c r="R7" s="161"/>
      <c r="S7" s="161"/>
      <c r="T7" s="161"/>
      <c r="U7" s="161"/>
      <c r="V7" s="161"/>
      <c r="W7" s="161"/>
      <c r="X7" s="19"/>
      <c r="Y7" s="20" t="s">
        <v>22</v>
      </c>
      <c r="Z7" s="19"/>
      <c r="AA7" s="161" t="str">
        <f>IF(ISBLANK(Data!D8),"",Data!D8)</f>
        <v/>
      </c>
      <c r="AB7" s="161"/>
      <c r="AC7" s="161"/>
      <c r="AD7" s="161"/>
      <c r="AE7" s="161"/>
      <c r="AF7" s="161"/>
      <c r="AG7" s="161"/>
      <c r="AH7" s="161"/>
      <c r="AI7" s="165"/>
      <c r="AN7" s="9"/>
      <c r="AO7" s="9"/>
      <c r="AP7" s="9"/>
      <c r="AQ7" s="9"/>
      <c r="AR7" s="9"/>
      <c r="AS7" s="9"/>
      <c r="AT7" s="9"/>
    </row>
    <row r="8" spans="1:61" ht="8.4499999999999993" customHeight="1" x14ac:dyDescent="0.2">
      <c r="D8" s="8"/>
    </row>
    <row r="9" spans="1:61" ht="15" x14ac:dyDescent="0.2">
      <c r="B9" s="5" t="s">
        <v>46</v>
      </c>
    </row>
    <row r="10" spans="1:61" ht="14.45" customHeight="1" x14ac:dyDescent="0.2">
      <c r="C10" s="18"/>
      <c r="D10" s="21" t="s">
        <v>47</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73" t="s">
        <v>48</v>
      </c>
      <c r="AW10" s="19"/>
      <c r="AX10" s="19"/>
      <c r="AY10" s="19"/>
      <c r="AZ10" s="19"/>
      <c r="BA10" s="19"/>
      <c r="BB10" s="19" t="s">
        <v>5</v>
      </c>
      <c r="BC10" s="19"/>
      <c r="BD10" s="19"/>
      <c r="BE10" s="19" t="s">
        <v>6</v>
      </c>
      <c r="BF10" s="19"/>
      <c r="BG10" s="19"/>
      <c r="BH10" s="19" t="s">
        <v>7</v>
      </c>
      <c r="BI10" s="22"/>
    </row>
    <row r="11" spans="1:61" ht="14.45" customHeight="1" x14ac:dyDescent="0.25">
      <c r="C11" s="18"/>
      <c r="D11" s="23" t="s">
        <v>49</v>
      </c>
      <c r="E11" s="23"/>
      <c r="F11" s="23"/>
      <c r="G11" s="24"/>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66"/>
      <c r="AH11" s="23" t="s">
        <v>50</v>
      </c>
      <c r="AI11" s="23"/>
      <c r="AJ11" s="24"/>
      <c r="AK11" s="24"/>
      <c r="AL11" s="24"/>
      <c r="AM11" s="151" t="str">
        <f>IF(ISBLANK(Data!D13),"",Data!D13)</f>
        <v/>
      </c>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70"/>
    </row>
    <row r="12" spans="1:61" ht="14.45" customHeight="1" x14ac:dyDescent="0.25">
      <c r="C12" s="18"/>
      <c r="D12" s="23" t="s">
        <v>51</v>
      </c>
      <c r="E12" s="23"/>
      <c r="F12" s="23"/>
      <c r="G12" s="23"/>
      <c r="H12" s="151" t="str">
        <f>IF(ISBLANK(Data!D14),"",Data!D14)</f>
        <v/>
      </c>
      <c r="I12" s="151"/>
      <c r="J12" s="151"/>
      <c r="K12" s="151"/>
      <c r="L12" s="151"/>
      <c r="M12" s="151"/>
      <c r="N12" s="151"/>
      <c r="O12" s="151"/>
      <c r="P12" s="151"/>
      <c r="Q12" s="151"/>
      <c r="R12" s="151"/>
      <c r="S12" s="151"/>
      <c r="T12" s="151"/>
      <c r="U12" s="151"/>
      <c r="V12" s="151"/>
      <c r="W12" s="151"/>
      <c r="X12" s="151"/>
      <c r="Y12" s="151"/>
      <c r="Z12" s="151"/>
      <c r="AA12" s="72" t="s">
        <v>54</v>
      </c>
      <c r="AB12" s="81"/>
      <c r="AC12" s="151" t="str">
        <f>IF(ISBLANK(Data!D15),"",Data!D15)</f>
        <v/>
      </c>
      <c r="AD12" s="163"/>
      <c r="AE12" s="163"/>
      <c r="AF12" s="163"/>
      <c r="AG12" s="166"/>
      <c r="AH12" s="23" t="s">
        <v>55</v>
      </c>
      <c r="AI12" s="23"/>
      <c r="AJ12" s="24"/>
      <c r="AK12" s="151" t="str">
        <f>IF(ISBLANK(Data!D16),"",Data!D16)</f>
        <v/>
      </c>
      <c r="AL12" s="151"/>
      <c r="AM12" s="151"/>
      <c r="AN12" s="171"/>
      <c r="AO12" s="73" t="s">
        <v>56</v>
      </c>
      <c r="AP12" s="24"/>
      <c r="AQ12" s="24"/>
      <c r="AR12" s="24"/>
      <c r="AS12" s="151" t="str">
        <f>IF(ISBLANK(Data!D17),"",Data!D17)</f>
        <v/>
      </c>
      <c r="AT12" s="163" t="str">
        <f>IF(ISBLANK(Data!F17),"",Data!F17)</f>
        <v>Données générales</v>
      </c>
      <c r="AU12" s="163" t="str">
        <f>IF(ISBLANK(Data!G17),"",Data!G17)</f>
        <v xml:space="preserve">Nom et adresse du propriétaire (exploitant) </v>
      </c>
      <c r="AV12" s="163" t="str">
        <f>IF(ISBLANK(Data!H17),"",Data!H17)</f>
        <v/>
      </c>
      <c r="AW12" s="163" t="str">
        <f>IF(ISBLANK(Data!I17),"",Data!I17)</f>
        <v/>
      </c>
      <c r="AX12" s="163" t="str">
        <f>IF(ISBLANK(Data!J17),"",Data!J17)</f>
        <v/>
      </c>
      <c r="AY12" s="163" t="str">
        <f>IF(ISBLANK(Data!K17),"",Data!K17)</f>
        <v/>
      </c>
      <c r="AZ12" s="163" t="str">
        <f>IF(ISBLANK(Data!L17),"",Data!L17)</f>
        <v/>
      </c>
      <c r="BA12" s="163" t="str">
        <f>IF(ISBLANK(Data!M17),"",Data!M17)</f>
        <v/>
      </c>
      <c r="BB12" s="163" t="str">
        <f>IF(ISBLANK(Data!N17),"",Data!N17)</f>
        <v/>
      </c>
      <c r="BC12" s="163" t="str">
        <f>IF(ISBLANK(Data!O17),"",Data!O17)</f>
        <v/>
      </c>
      <c r="BD12" s="163" t="str">
        <f>IF(ISBLANK(Data!P17),"",Data!P17)</f>
        <v/>
      </c>
      <c r="BE12" s="163" t="str">
        <f>IF(ISBLANK(Data!Q17),"",Data!Q17)</f>
        <v/>
      </c>
      <c r="BF12" s="163" t="str">
        <f>IF(ISBLANK(Data!R17),"",Data!R17)</f>
        <v/>
      </c>
      <c r="BG12" s="163" t="str">
        <f>IF(ISBLANK(Data!S17),"",Data!S17)</f>
        <v/>
      </c>
      <c r="BH12" s="163" t="str">
        <f>IF(ISBLANK(Data!T17),"",Data!T17)</f>
        <v/>
      </c>
      <c r="BI12" s="164" t="str">
        <f>IF(ISBLANK(Data!U17),"",Data!U17)</f>
        <v/>
      </c>
    </row>
    <row r="13" spans="1:61" ht="14.45" customHeight="1" x14ac:dyDescent="0.25">
      <c r="C13" s="18"/>
      <c r="D13" s="23" t="s">
        <v>52</v>
      </c>
      <c r="E13" s="23"/>
      <c r="F13" s="23"/>
      <c r="H13" s="151" t="str">
        <f>IF(ISBLANK(Data!D18),"",Data!D18)</f>
        <v/>
      </c>
      <c r="I13" s="171"/>
      <c r="J13" s="171"/>
      <c r="K13" s="171"/>
      <c r="L13" s="171"/>
      <c r="M13" s="171"/>
      <c r="N13" s="171"/>
      <c r="O13" s="171"/>
      <c r="P13" s="171"/>
      <c r="Q13" s="171"/>
      <c r="R13" s="170"/>
      <c r="S13" s="72" t="s">
        <v>53</v>
      </c>
      <c r="T13" s="24"/>
      <c r="U13" s="24"/>
      <c r="V13" s="23"/>
      <c r="W13" s="151" t="str">
        <f>IF(ISBLANK(Data!D19),"",Data!D19)</f>
        <v/>
      </c>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70"/>
    </row>
    <row r="14" spans="1:61" ht="14.45" customHeight="1" x14ac:dyDescent="0.2">
      <c r="C14" s="18"/>
      <c r="D14" s="21" t="s">
        <v>57</v>
      </c>
      <c r="E14" s="25"/>
      <c r="F14" s="25"/>
      <c r="G14" s="25"/>
      <c r="H14" s="25"/>
      <c r="I14" s="25"/>
      <c r="J14" s="25"/>
      <c r="K14" s="25"/>
      <c r="L14" s="25"/>
      <c r="M14" s="24"/>
      <c r="N14" s="24"/>
      <c r="O14" s="24"/>
      <c r="P14" s="24"/>
      <c r="Q14" s="24"/>
      <c r="R14" s="24"/>
      <c r="S14" s="24"/>
      <c r="T14" s="24"/>
      <c r="U14" s="25"/>
      <c r="V14" s="25"/>
      <c r="W14" s="25"/>
      <c r="X14" s="25"/>
      <c r="Y14" s="25"/>
      <c r="Z14" s="25"/>
      <c r="AA14" s="25"/>
      <c r="AB14" s="24"/>
      <c r="AC14" s="24"/>
      <c r="AD14" s="24"/>
      <c r="AE14" s="24"/>
      <c r="AF14" s="24"/>
      <c r="AG14" s="25"/>
      <c r="AH14" s="25"/>
      <c r="AI14" s="25"/>
      <c r="AJ14" s="25"/>
      <c r="AK14" s="24"/>
      <c r="AL14" s="25"/>
      <c r="AM14" s="25"/>
      <c r="AN14" s="25"/>
      <c r="AO14" s="25"/>
      <c r="AP14" s="25"/>
      <c r="AQ14" s="25"/>
      <c r="AR14" s="25"/>
      <c r="AS14" s="25"/>
      <c r="AT14" s="25"/>
      <c r="AU14" s="25"/>
      <c r="AV14" s="24"/>
      <c r="AW14" s="24"/>
      <c r="AX14" s="24"/>
      <c r="AY14" s="24"/>
      <c r="AZ14" s="24"/>
      <c r="BA14" s="24"/>
      <c r="BB14" s="24"/>
      <c r="BC14" s="24"/>
      <c r="BD14" s="24"/>
      <c r="BE14" s="24"/>
      <c r="BF14" s="24"/>
      <c r="BG14" s="24"/>
      <c r="BH14" s="24"/>
      <c r="BI14" s="26"/>
    </row>
    <row r="15" spans="1:61" ht="14.45" customHeight="1" x14ac:dyDescent="0.25">
      <c r="C15" s="18"/>
      <c r="D15" s="23" t="s">
        <v>51</v>
      </c>
      <c r="E15" s="23"/>
      <c r="F15" s="23"/>
      <c r="G15" s="23"/>
      <c r="H15" s="151" t="str">
        <f>IF(ISBLANK(Data!D20),"",Data!D20)</f>
        <v/>
      </c>
      <c r="I15" s="151"/>
      <c r="J15" s="151"/>
      <c r="K15" s="151"/>
      <c r="L15" s="151"/>
      <c r="M15" s="151"/>
      <c r="N15" s="151"/>
      <c r="O15" s="151"/>
      <c r="P15" s="151"/>
      <c r="Q15" s="151"/>
      <c r="R15" s="151"/>
      <c r="S15" s="151"/>
      <c r="T15" s="151"/>
      <c r="U15" s="151"/>
      <c r="V15" s="151"/>
      <c r="W15" s="151"/>
      <c r="X15" s="151"/>
      <c r="Y15" s="151"/>
      <c r="Z15" s="151"/>
      <c r="AA15" s="72" t="s">
        <v>54</v>
      </c>
      <c r="AB15" s="81"/>
      <c r="AC15" s="151" t="str">
        <f>IF(ISBLANK(Data!D21),"",Data!D21)</f>
        <v/>
      </c>
      <c r="AD15" s="163"/>
      <c r="AE15" s="163"/>
      <c r="AF15" s="163"/>
      <c r="AG15" s="166"/>
      <c r="AH15" s="77" t="s">
        <v>60</v>
      </c>
      <c r="AI15" s="78"/>
      <c r="AJ15" s="34"/>
      <c r="AK15" s="34"/>
      <c r="AL15" s="78"/>
      <c r="AM15" s="34"/>
      <c r="AO15" s="176" t="str">
        <f>IF(ISBLANK(Data!D24),"",Data!D24)</f>
        <v/>
      </c>
      <c r="AP15" s="177"/>
      <c r="AQ15" s="177"/>
      <c r="AR15" s="177"/>
      <c r="AS15" s="177"/>
      <c r="AT15" s="177"/>
      <c r="AU15" s="177"/>
      <c r="AV15" s="177"/>
      <c r="AW15" s="177"/>
      <c r="AX15" s="177"/>
      <c r="AY15" s="177"/>
      <c r="AZ15" s="177"/>
      <c r="BA15" s="177"/>
      <c r="BB15" s="177"/>
      <c r="BC15" s="177"/>
      <c r="BD15" s="177"/>
      <c r="BE15" s="177"/>
      <c r="BF15" s="177"/>
      <c r="BG15" s="177"/>
      <c r="BH15" s="177"/>
      <c r="BI15" s="178"/>
    </row>
    <row r="16" spans="1:61" s="11" customFormat="1" ht="14.45" customHeight="1" x14ac:dyDescent="0.25">
      <c r="A16" s="6"/>
      <c r="B16" s="6"/>
      <c r="C16" s="18"/>
      <c r="D16" s="23" t="s">
        <v>55</v>
      </c>
      <c r="E16" s="23"/>
      <c r="F16" s="23"/>
      <c r="H16" s="151" t="str">
        <f>IF(ISBLANK(Data!D22),"",Data!D22)</f>
        <v/>
      </c>
      <c r="I16" s="171"/>
      <c r="J16" s="171"/>
      <c r="K16" s="171"/>
      <c r="L16" s="170"/>
      <c r="M16" s="73" t="s">
        <v>56</v>
      </c>
      <c r="N16" s="25"/>
      <c r="Q16" s="175" t="str">
        <f>IF(ISBLANK(Data!D23),"",Data!D23)</f>
        <v/>
      </c>
      <c r="R16" s="171"/>
      <c r="S16" s="171"/>
      <c r="T16" s="171"/>
      <c r="U16" s="171"/>
      <c r="V16" s="171"/>
      <c r="W16" s="171"/>
      <c r="X16" s="171"/>
      <c r="Y16" s="171"/>
      <c r="Z16" s="171"/>
      <c r="AA16" s="171"/>
      <c r="AB16" s="171"/>
      <c r="AC16" s="171"/>
      <c r="AD16" s="171"/>
      <c r="AE16" s="171"/>
      <c r="AF16" s="171"/>
      <c r="AG16" s="170"/>
      <c r="AH16" s="79"/>
      <c r="AJ16" s="10" t="s">
        <v>61</v>
      </c>
      <c r="AK16" s="10"/>
      <c r="AL16" s="10"/>
      <c r="AM16" s="10"/>
      <c r="AN16" s="10"/>
      <c r="AO16" s="10" t="s">
        <v>62</v>
      </c>
      <c r="AP16" s="10"/>
      <c r="AQ16" s="10"/>
      <c r="AR16" s="10"/>
      <c r="AS16" s="10"/>
      <c r="AT16" s="10"/>
      <c r="AU16" s="10"/>
      <c r="BI16" s="80"/>
    </row>
    <row r="17" spans="1:61" ht="14.45" customHeight="1" x14ac:dyDescent="0.25">
      <c r="C17" s="18"/>
      <c r="D17" s="23" t="s">
        <v>58</v>
      </c>
      <c r="E17" s="23"/>
      <c r="F17" s="23"/>
      <c r="G17" s="23"/>
      <c r="H17" s="23"/>
      <c r="I17" s="151" t="str">
        <f>IF(ISBLANK(Data!D25),"",Data!D25)</f>
        <v/>
      </c>
      <c r="J17" s="151"/>
      <c r="K17" s="151"/>
      <c r="L17" s="151"/>
      <c r="M17" s="151"/>
      <c r="N17" s="151"/>
      <c r="O17" s="151"/>
      <c r="P17" s="151"/>
      <c r="Q17" s="151"/>
      <c r="R17" s="170"/>
      <c r="S17" s="23" t="s">
        <v>59</v>
      </c>
      <c r="T17" s="24"/>
      <c r="U17" s="24"/>
      <c r="V17" s="23"/>
      <c r="W17" s="23"/>
      <c r="X17" s="23"/>
      <c r="Y17" s="151" t="str">
        <f>IF(ISBLANK(Data!D26),"",Data!D26)</f>
        <v/>
      </c>
      <c r="Z17" s="151"/>
      <c r="AA17" s="151"/>
      <c r="AB17" s="151"/>
      <c r="AC17" s="151"/>
      <c r="AD17" s="151"/>
      <c r="AE17" s="151"/>
      <c r="AF17" s="151"/>
      <c r="AG17" s="166"/>
      <c r="AH17" s="79"/>
      <c r="AI17" s="10"/>
      <c r="AJ17" s="10"/>
      <c r="AK17" s="168" t="str">
        <f>IF(ISBLANK(Data!D30),"",Data!D30)</f>
        <v/>
      </c>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9"/>
    </row>
    <row r="18" spans="1:61" ht="14.45" customHeight="1" x14ac:dyDescent="0.25">
      <c r="C18" s="18"/>
      <c r="D18" s="23" t="s">
        <v>64</v>
      </c>
      <c r="E18" s="23"/>
      <c r="F18" s="23"/>
      <c r="G18" s="23"/>
      <c r="H18" s="23"/>
      <c r="K18" s="151" t="str">
        <f>IF(ISBLANK(Data!D31),"",Data!D31)</f>
        <v/>
      </c>
      <c r="L18" s="152"/>
      <c r="M18" s="152"/>
      <c r="N18" s="152"/>
      <c r="O18" s="152"/>
      <c r="P18" s="152"/>
      <c r="Q18" s="153"/>
      <c r="R18" s="23" t="s">
        <v>65</v>
      </c>
      <c r="T18" s="24"/>
      <c r="U18" s="24"/>
      <c r="V18" s="23"/>
      <c r="W18" s="23"/>
      <c r="X18" s="23"/>
      <c r="Y18" s="23"/>
      <c r="Z18" s="23"/>
      <c r="AA18" s="23"/>
      <c r="AE18" s="190" t="str">
        <f>IF(ISBLANK(Data!D32),"",Data!D32)</f>
        <v/>
      </c>
      <c r="AF18" s="184"/>
      <c r="AG18" s="23" t="s">
        <v>23</v>
      </c>
      <c r="AH18" s="73"/>
      <c r="AI18" s="23"/>
      <c r="AJ18" s="23" t="s">
        <v>63</v>
      </c>
      <c r="AK18" s="23"/>
      <c r="AL18" s="23"/>
      <c r="AM18" s="23"/>
      <c r="AN18" s="23"/>
      <c r="AO18" s="23" t="s">
        <v>62</v>
      </c>
      <c r="AP18" s="23"/>
      <c r="AQ18" s="23"/>
      <c r="AR18" s="23"/>
      <c r="AS18" s="23"/>
      <c r="AT18" s="23"/>
      <c r="AU18" s="23"/>
      <c r="AV18" s="24"/>
      <c r="AW18" s="24"/>
      <c r="AX18" s="24"/>
      <c r="AY18" s="24"/>
      <c r="AZ18" s="24"/>
      <c r="BA18" s="24"/>
      <c r="BB18" s="24"/>
      <c r="BC18" s="24"/>
      <c r="BD18" s="24"/>
      <c r="BE18" s="24"/>
      <c r="BF18" s="24"/>
      <c r="BG18" s="24"/>
      <c r="BH18" s="24"/>
      <c r="BI18" s="26"/>
    </row>
    <row r="19" spans="1:61" s="8" customFormat="1" ht="14.45" customHeight="1" x14ac:dyDescent="0.25">
      <c r="A19" s="12"/>
      <c r="B19" s="12"/>
      <c r="C19" s="27"/>
      <c r="D19" s="21" t="s">
        <v>66</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22"/>
      <c r="AV19" s="19" t="s">
        <v>48</v>
      </c>
      <c r="AW19" s="19"/>
      <c r="AX19" s="19"/>
      <c r="AY19" s="19"/>
      <c r="AZ19" s="19"/>
      <c r="BA19" s="19"/>
      <c r="BB19" s="19" t="s">
        <v>5</v>
      </c>
      <c r="BC19" s="19"/>
      <c r="BD19" s="19"/>
      <c r="BE19" s="19" t="s">
        <v>6</v>
      </c>
      <c r="BF19" s="19"/>
      <c r="BG19" s="19"/>
      <c r="BH19" s="19" t="s">
        <v>7</v>
      </c>
      <c r="BI19" s="22"/>
    </row>
    <row r="20" spans="1:61" ht="14.45" customHeight="1" x14ac:dyDescent="0.25">
      <c r="C20" s="18"/>
      <c r="D20" s="19" t="s">
        <v>49</v>
      </c>
      <c r="E20" s="19"/>
      <c r="F20" s="19"/>
      <c r="G20" s="19"/>
      <c r="H20" s="159" t="str">
        <f>IF(ISBLANK(Data!D38),"",Data!D38)</f>
        <v/>
      </c>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66"/>
      <c r="AH20" s="19" t="s">
        <v>50</v>
      </c>
      <c r="AI20" s="19"/>
      <c r="AJ20" s="24"/>
      <c r="AK20" s="19"/>
      <c r="AL20" s="19"/>
      <c r="AM20" s="159" t="str">
        <f>IF(ISBLANK(Data!D39),"",Data!D39)</f>
        <v/>
      </c>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70"/>
    </row>
    <row r="21" spans="1:61" ht="14.45" customHeight="1" x14ac:dyDescent="0.25">
      <c r="C21" s="18"/>
      <c r="D21" s="19" t="s">
        <v>51</v>
      </c>
      <c r="E21" s="19"/>
      <c r="F21" s="19"/>
      <c r="G21" s="19"/>
      <c r="H21" s="151" t="str">
        <f>IF(ISBLANK(Data!D40),"",Data!D40)</f>
        <v/>
      </c>
      <c r="I21" s="151"/>
      <c r="J21" s="151"/>
      <c r="K21" s="151"/>
      <c r="L21" s="151"/>
      <c r="M21" s="151"/>
      <c r="N21" s="151"/>
      <c r="O21" s="151"/>
      <c r="P21" s="151"/>
      <c r="Q21" s="151"/>
      <c r="R21" s="151"/>
      <c r="S21" s="151"/>
      <c r="T21" s="151"/>
      <c r="U21" s="151"/>
      <c r="V21" s="151"/>
      <c r="W21" s="151"/>
      <c r="X21" s="151"/>
      <c r="Y21" s="151"/>
      <c r="Z21" s="151"/>
      <c r="AA21" s="72" t="s">
        <v>54</v>
      </c>
      <c r="AB21" s="81"/>
      <c r="AC21" s="151" t="str">
        <f>IF(ISBLANK(Data!D41),"",Data!D41)</f>
        <v/>
      </c>
      <c r="AD21" s="163"/>
      <c r="AE21" s="163"/>
      <c r="AF21" s="163"/>
      <c r="AG21" s="166"/>
      <c r="AH21" s="19" t="s">
        <v>55</v>
      </c>
      <c r="AI21" s="19"/>
      <c r="AJ21" s="19"/>
      <c r="AK21" s="159" t="str">
        <f>IF(ISBLANK(Data!D42),"",Data!D42)</f>
        <v/>
      </c>
      <c r="AL21" s="159"/>
      <c r="AM21" s="159"/>
      <c r="AN21" s="171"/>
      <c r="AO21" s="73" t="s">
        <v>56</v>
      </c>
      <c r="AP21" s="24"/>
      <c r="AQ21" s="19"/>
      <c r="AS21" s="191" t="str">
        <f>IF(ISBLANK(Data!D43),"",Data!D43)</f>
        <v/>
      </c>
      <c r="AT21" s="171"/>
      <c r="AU21" s="171"/>
      <c r="AV21" s="171"/>
      <c r="AW21" s="171"/>
      <c r="AX21" s="171"/>
      <c r="AY21" s="171"/>
      <c r="AZ21" s="171"/>
      <c r="BA21" s="171"/>
      <c r="BB21" s="171"/>
      <c r="BC21" s="171"/>
      <c r="BD21" s="171"/>
      <c r="BE21" s="171"/>
      <c r="BF21" s="171"/>
      <c r="BG21" s="171"/>
      <c r="BH21" s="171"/>
      <c r="BI21" s="170"/>
    </row>
    <row r="22" spans="1:61" ht="14.45" customHeight="1" x14ac:dyDescent="0.25">
      <c r="C22" s="18"/>
      <c r="D22" s="19" t="s">
        <v>52</v>
      </c>
      <c r="E22" s="19"/>
      <c r="F22" s="19"/>
      <c r="H22" s="159" t="str">
        <f>IF(ISBLANK(Data!D44),"",Data!D44)</f>
        <v/>
      </c>
      <c r="I22" s="171"/>
      <c r="J22" s="171"/>
      <c r="K22" s="171"/>
      <c r="L22" s="171"/>
      <c r="M22" s="171"/>
      <c r="N22" s="171"/>
      <c r="O22" s="171"/>
      <c r="P22" s="171"/>
      <c r="Q22" s="171"/>
      <c r="R22" s="170"/>
      <c r="S22" s="28" t="s">
        <v>53</v>
      </c>
      <c r="T22" s="24"/>
      <c r="U22" s="24"/>
      <c r="V22" s="19"/>
      <c r="W22" s="159" t="str">
        <f>IF(ISBLANK(Data!D45),"",Data!D45)</f>
        <v/>
      </c>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70"/>
    </row>
    <row r="23" spans="1:61" ht="14.45" customHeight="1" x14ac:dyDescent="0.25">
      <c r="C23" s="18"/>
      <c r="D23" s="19" t="s">
        <v>67</v>
      </c>
      <c r="E23" s="19"/>
      <c r="F23" s="19"/>
      <c r="G23" s="19"/>
      <c r="H23" s="19"/>
      <c r="I23" s="19"/>
      <c r="J23" s="19"/>
      <c r="K23" s="19"/>
      <c r="L23" s="19"/>
      <c r="M23" s="159" t="str">
        <f>IF(ISBLANK(Data!D46),"",Data!D46)</f>
        <v/>
      </c>
      <c r="N23" s="159"/>
      <c r="O23" s="159"/>
      <c r="P23" s="159"/>
      <c r="Q23" s="159"/>
      <c r="R23" s="159"/>
      <c r="S23" s="159"/>
      <c r="T23" s="159"/>
      <c r="U23" s="159"/>
      <c r="V23" s="159"/>
      <c r="W23" s="159"/>
      <c r="X23" s="159"/>
      <c r="Y23" s="159"/>
      <c r="Z23" s="159"/>
      <c r="AA23" s="159"/>
      <c r="AB23" s="159"/>
      <c r="AC23" s="159"/>
      <c r="AD23" s="159"/>
      <c r="AE23" s="159"/>
      <c r="AF23" s="159"/>
      <c r="AG23" s="167"/>
      <c r="AH23" s="28" t="s">
        <v>68</v>
      </c>
      <c r="AI23" s="19"/>
      <c r="AJ23" s="24"/>
      <c r="AK23" s="19"/>
      <c r="AL23" s="19"/>
      <c r="AM23" s="19"/>
      <c r="AN23" s="19"/>
      <c r="AO23" s="19"/>
      <c r="AP23" s="19"/>
      <c r="AQ23" s="19"/>
      <c r="AR23" s="19"/>
      <c r="AS23" s="19"/>
      <c r="AT23" s="19"/>
      <c r="AU23" s="172" t="str">
        <f>IF(ISBLANK(Data!D47),"",Data!D47)</f>
        <v/>
      </c>
      <c r="AV23" s="173"/>
      <c r="AW23" s="173"/>
      <c r="AX23" s="173"/>
      <c r="AY23" s="173"/>
      <c r="AZ23" s="173"/>
      <c r="BA23" s="173"/>
      <c r="BB23" s="173"/>
      <c r="BC23" s="173"/>
      <c r="BD23" s="173"/>
      <c r="BE23" s="173"/>
      <c r="BF23" s="173"/>
      <c r="BG23" s="173"/>
      <c r="BH23" s="173"/>
      <c r="BI23" s="174"/>
    </row>
    <row r="24" spans="1:61" ht="14.45" customHeight="1" x14ac:dyDescent="0.2">
      <c r="C24" s="32"/>
      <c r="D24" s="33" t="s">
        <v>69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5"/>
    </row>
    <row r="25" spans="1:61" s="8" customFormat="1" ht="14.45" customHeight="1" x14ac:dyDescent="0.25">
      <c r="A25" s="12"/>
      <c r="B25" s="12"/>
      <c r="C25" s="41"/>
      <c r="E25" s="8" t="s">
        <v>70</v>
      </c>
      <c r="P25" s="8" t="s">
        <v>71</v>
      </c>
      <c r="T25" s="8" t="s">
        <v>72</v>
      </c>
      <c r="AP25" s="8" t="s">
        <v>73</v>
      </c>
      <c r="BI25" s="42"/>
    </row>
    <row r="26" spans="1:61" s="8" customFormat="1" ht="14.45" customHeight="1" x14ac:dyDescent="0.25">
      <c r="A26" s="12"/>
      <c r="B26" s="12"/>
      <c r="C26" s="36"/>
      <c r="D26" s="30"/>
      <c r="E26" s="30" t="s">
        <v>74</v>
      </c>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7"/>
    </row>
    <row r="27" spans="1:61" ht="8.4499999999999993" customHeight="1" x14ac:dyDescent="0.2"/>
    <row r="28" spans="1:61" ht="15" x14ac:dyDescent="0.2">
      <c r="B28" s="5" t="s">
        <v>75</v>
      </c>
    </row>
    <row r="29" spans="1:61" s="8" customFormat="1" ht="14.45" customHeight="1" x14ac:dyDescent="0.25">
      <c r="A29" s="12"/>
      <c r="B29" s="12"/>
      <c r="C29" s="27"/>
      <c r="D29" s="19"/>
      <c r="E29" s="19"/>
      <c r="F29" s="19" t="s">
        <v>76</v>
      </c>
      <c r="G29" s="19"/>
      <c r="H29" s="19"/>
      <c r="I29" s="19"/>
      <c r="J29" s="19"/>
      <c r="K29" s="19"/>
      <c r="L29" s="19"/>
      <c r="M29" s="19"/>
      <c r="N29" s="19" t="s">
        <v>77</v>
      </c>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t="s">
        <v>78</v>
      </c>
      <c r="AO29" s="19"/>
      <c r="AP29" s="19"/>
      <c r="AQ29" s="19"/>
      <c r="AR29" s="19"/>
      <c r="AS29" s="19"/>
      <c r="AT29" s="19"/>
      <c r="AU29" s="19"/>
      <c r="AV29" s="19"/>
      <c r="AW29" s="19"/>
      <c r="AX29" s="19"/>
      <c r="AY29" s="19"/>
      <c r="AZ29" s="19"/>
      <c r="BA29" s="19"/>
      <c r="BB29" s="19"/>
      <c r="BC29" s="19"/>
      <c r="BD29" s="19"/>
      <c r="BE29" s="19" t="s">
        <v>79</v>
      </c>
      <c r="BF29" s="19"/>
      <c r="BG29" s="19"/>
      <c r="BH29" s="19"/>
      <c r="BI29" s="22"/>
    </row>
    <row r="30" spans="1:61" s="8" customFormat="1" ht="14.45" customHeight="1" x14ac:dyDescent="0.25">
      <c r="A30" s="12"/>
      <c r="B30" s="12"/>
      <c r="C30" s="27"/>
      <c r="D30" s="19" t="s">
        <v>80</v>
      </c>
      <c r="E30" s="19"/>
      <c r="F30" s="19"/>
      <c r="G30" s="19"/>
      <c r="H30" s="19"/>
      <c r="I30" s="19"/>
      <c r="J30" s="19"/>
      <c r="K30" s="19"/>
      <c r="L30" s="19"/>
      <c r="M30" s="19"/>
      <c r="N30" s="19"/>
      <c r="O30" s="159" t="str">
        <f>IF(ISBLANK(Data!D56),"",Data!D56)</f>
        <v>pompe à chaleur</v>
      </c>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66"/>
      <c r="AN30" s="19" t="s">
        <v>81</v>
      </c>
      <c r="AO30" s="19"/>
      <c r="AP30" s="19"/>
      <c r="AQ30" s="19"/>
      <c r="AR30" s="19"/>
      <c r="AS30" s="19"/>
      <c r="AT30" s="19"/>
      <c r="AU30" s="19"/>
      <c r="AV30" s="159" t="str">
        <f>IF(ISBLANK(Data!D57),"",Data!D57)</f>
        <v>alpha innotec</v>
      </c>
      <c r="AW30" s="167"/>
      <c r="AX30" s="167"/>
      <c r="AY30" s="167"/>
      <c r="AZ30" s="167"/>
      <c r="BA30" s="167"/>
      <c r="BB30" s="167"/>
      <c r="BC30" s="167"/>
      <c r="BD30" s="167"/>
      <c r="BE30" s="167"/>
      <c r="BF30" s="167"/>
      <c r="BG30" s="167"/>
      <c r="BH30" s="167"/>
      <c r="BI30" s="166"/>
    </row>
    <row r="31" spans="1:61" s="8" customFormat="1" ht="14.45" customHeight="1" x14ac:dyDescent="0.25">
      <c r="A31" s="12"/>
      <c r="B31" s="12"/>
      <c r="C31" s="27"/>
      <c r="D31" s="19" t="s">
        <v>83</v>
      </c>
      <c r="E31" s="19"/>
      <c r="F31" s="19"/>
      <c r="G31" s="19"/>
      <c r="H31" s="19"/>
      <c r="I31" s="19"/>
      <c r="J31" s="19"/>
      <c r="K31" s="19"/>
      <c r="L31" s="19"/>
      <c r="M31" s="19"/>
      <c r="N31" s="19"/>
      <c r="O31" s="19"/>
      <c r="P31" s="19" t="s">
        <v>14</v>
      </c>
      <c r="Q31" s="19"/>
      <c r="R31" s="19"/>
      <c r="S31" s="19"/>
      <c r="T31" s="19"/>
      <c r="U31" s="19"/>
      <c r="V31" s="19"/>
      <c r="W31" s="19"/>
      <c r="X31" s="19" t="s">
        <v>15</v>
      </c>
      <c r="Y31" s="19"/>
      <c r="Z31" s="19"/>
      <c r="AA31" s="19"/>
      <c r="AB31" s="19"/>
      <c r="AC31" s="19"/>
      <c r="AD31" s="19"/>
      <c r="AE31" s="19"/>
      <c r="AF31" s="19"/>
      <c r="AG31" s="19"/>
      <c r="AH31" s="19"/>
      <c r="AI31" s="19"/>
      <c r="AJ31" s="19"/>
      <c r="AK31" s="19"/>
      <c r="AL31" s="19"/>
      <c r="AM31" s="22"/>
      <c r="AN31" s="19" t="s">
        <v>82</v>
      </c>
      <c r="AO31" s="19"/>
      <c r="AP31" s="19"/>
      <c r="AQ31" s="19"/>
      <c r="AR31" s="19"/>
      <c r="AS31" s="19"/>
      <c r="AT31" s="19"/>
      <c r="AV31" s="159" t="str">
        <f>IF(ISBLANK(Data!D58),"",Data!D58)</f>
        <v/>
      </c>
      <c r="AW31" s="167"/>
      <c r="AX31" s="167"/>
      <c r="AY31" s="167"/>
      <c r="AZ31" s="167"/>
      <c r="BA31" s="167"/>
      <c r="BB31" s="167"/>
      <c r="BC31" s="167"/>
      <c r="BD31" s="167"/>
      <c r="BE31" s="167"/>
      <c r="BF31" s="167"/>
      <c r="BG31" s="167"/>
      <c r="BH31" s="167"/>
      <c r="BI31" s="166"/>
    </row>
    <row r="32" spans="1:61" s="8" customFormat="1" ht="14.45" customHeight="1" x14ac:dyDescent="0.25">
      <c r="A32" s="12"/>
      <c r="B32" s="12"/>
      <c r="C32" s="38"/>
      <c r="D32" s="44" t="s">
        <v>84</v>
      </c>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40"/>
    </row>
    <row r="33" spans="1:61" s="8" customFormat="1" ht="14.45" customHeight="1" x14ac:dyDescent="0.25">
      <c r="A33" s="12"/>
      <c r="B33" s="12"/>
      <c r="C33" s="41"/>
      <c r="D33" s="8" t="s">
        <v>85</v>
      </c>
      <c r="M33" s="30"/>
      <c r="O33" s="30" t="s">
        <v>16</v>
      </c>
      <c r="P33" s="30"/>
      <c r="Q33" s="30"/>
      <c r="S33" s="30" t="s">
        <v>87</v>
      </c>
      <c r="T33" s="30"/>
      <c r="U33" s="30"/>
      <c r="V33" s="30"/>
      <c r="W33" s="30"/>
      <c r="X33" s="30"/>
      <c r="Y33" s="30"/>
      <c r="Z33" s="30"/>
      <c r="AA33" s="30"/>
      <c r="AB33" s="30"/>
      <c r="AC33" s="30"/>
      <c r="AD33" s="30"/>
      <c r="AE33" s="30"/>
      <c r="AF33" s="154" t="str">
        <f>IF(ISBLANK(Data!D62),"",Data!D62)</f>
        <v/>
      </c>
      <c r="AG33" s="154"/>
      <c r="AH33" s="154"/>
      <c r="AI33" s="154"/>
      <c r="AJ33" s="154"/>
      <c r="AK33" s="154"/>
      <c r="AL33" s="64" t="s">
        <v>23</v>
      </c>
      <c r="AM33" s="42"/>
      <c r="AN33" s="74" t="s">
        <v>91</v>
      </c>
      <c r="AO33" s="30"/>
      <c r="AP33" s="30"/>
      <c r="AQ33" s="30"/>
      <c r="AR33" s="30"/>
      <c r="AS33" s="30"/>
      <c r="AT33" s="30"/>
      <c r="AU33" s="30"/>
      <c r="AV33" s="30"/>
      <c r="AW33" s="30"/>
      <c r="AX33" s="30"/>
      <c r="AY33" s="30"/>
      <c r="BA33" s="154" t="str">
        <f>IF(ISBLANK(Data!D63),"",Data!D63)</f>
        <v/>
      </c>
      <c r="BB33" s="155"/>
      <c r="BC33" s="155"/>
      <c r="BD33" s="155"/>
      <c r="BE33" s="193" t="s">
        <v>34</v>
      </c>
      <c r="BF33" s="193"/>
      <c r="BG33" s="193"/>
      <c r="BH33" s="193"/>
      <c r="BI33" s="37"/>
    </row>
    <row r="34" spans="1:61" s="8" customFormat="1" ht="14.45" customHeight="1" x14ac:dyDescent="0.25">
      <c r="A34" s="12"/>
      <c r="B34" s="12"/>
      <c r="C34" s="41"/>
      <c r="M34" s="19"/>
      <c r="O34" s="19" t="s">
        <v>17</v>
      </c>
      <c r="P34" s="19"/>
      <c r="Q34" s="19"/>
      <c r="S34" s="19" t="s">
        <v>88</v>
      </c>
      <c r="T34" s="30"/>
      <c r="U34" s="19"/>
      <c r="V34" s="19"/>
      <c r="W34" s="19"/>
      <c r="X34" s="19"/>
      <c r="Y34" s="19"/>
      <c r="Z34" s="19"/>
      <c r="AA34" s="19"/>
      <c r="AB34" s="19"/>
      <c r="AC34" s="19"/>
      <c r="AD34" s="19"/>
      <c r="AE34" s="19"/>
      <c r="AJ34" s="156" t="str">
        <f>IF(ISBLANK(Data!D65),"",Data!D65)</f>
        <v/>
      </c>
      <c r="AK34" s="158"/>
      <c r="AL34" s="29" t="s">
        <v>23</v>
      </c>
      <c r="AM34" s="42"/>
      <c r="AN34" s="28" t="s">
        <v>92</v>
      </c>
      <c r="AO34" s="19"/>
      <c r="AP34" s="19"/>
      <c r="AQ34" s="19"/>
      <c r="AR34" s="19"/>
      <c r="AS34" s="19"/>
      <c r="AT34" s="19"/>
      <c r="AU34" s="19"/>
      <c r="AV34" s="19"/>
      <c r="AW34" s="19"/>
      <c r="AX34" s="19"/>
      <c r="AY34" s="19"/>
      <c r="BA34" s="156" t="str">
        <f>IF(ISBLANK(Data!D66),"",Data!D66)</f>
        <v/>
      </c>
      <c r="BB34" s="157"/>
      <c r="BC34" s="157"/>
      <c r="BD34" s="157"/>
      <c r="BE34" s="194" t="s">
        <v>34</v>
      </c>
      <c r="BF34" s="194"/>
      <c r="BG34" s="194"/>
      <c r="BH34" s="194"/>
      <c r="BI34" s="22"/>
    </row>
    <row r="35" spans="1:61" s="8" customFormat="1" ht="14.25" customHeight="1" x14ac:dyDescent="0.25">
      <c r="A35" s="12"/>
      <c r="B35" s="12"/>
      <c r="C35" s="36"/>
      <c r="D35" s="30"/>
      <c r="E35" s="30"/>
      <c r="F35" s="30"/>
      <c r="G35" s="30"/>
      <c r="H35" s="30"/>
      <c r="I35" s="30"/>
      <c r="J35" s="30"/>
      <c r="K35" s="30"/>
      <c r="L35" s="30"/>
      <c r="M35" s="19"/>
      <c r="O35" s="19" t="s">
        <v>86</v>
      </c>
      <c r="Q35" s="19"/>
      <c r="S35" s="30" t="s">
        <v>89</v>
      </c>
      <c r="T35" s="30"/>
      <c r="V35" s="30"/>
      <c r="W35" s="30"/>
      <c r="X35" s="30"/>
      <c r="Y35" s="30"/>
      <c r="Z35" s="30"/>
      <c r="AA35" s="30"/>
      <c r="AB35" s="30"/>
      <c r="AC35" s="30"/>
      <c r="AD35" s="30"/>
      <c r="AE35" s="30"/>
      <c r="AF35" s="154" t="str">
        <f>IF(ISBLANK(Data!D68),"",Data!D68)</f>
        <v/>
      </c>
      <c r="AG35" s="185"/>
      <c r="AH35" s="185"/>
      <c r="AI35" s="185"/>
      <c r="AJ35" s="57" t="s">
        <v>90</v>
      </c>
      <c r="AM35" s="37"/>
      <c r="AN35" s="28" t="s">
        <v>93</v>
      </c>
      <c r="AO35" s="19"/>
      <c r="AP35" s="19"/>
      <c r="AQ35" s="19"/>
      <c r="AR35" s="19"/>
      <c r="AS35" s="19"/>
      <c r="AT35" s="19"/>
      <c r="AU35" s="19"/>
      <c r="AV35" s="19"/>
      <c r="AW35" s="19"/>
      <c r="AX35" s="19"/>
      <c r="AY35" s="19"/>
      <c r="BA35" s="156" t="str">
        <f>IF(ISBLANK(Data!D69),"",Data!D69)</f>
        <v/>
      </c>
      <c r="BB35" s="157"/>
      <c r="BC35" s="157"/>
      <c r="BD35" s="157"/>
      <c r="BE35" s="194" t="s">
        <v>34</v>
      </c>
      <c r="BF35" s="194"/>
      <c r="BG35" s="194"/>
      <c r="BH35" s="194"/>
      <c r="BI35" s="22"/>
    </row>
    <row r="36" spans="1:61" s="8" customFormat="1" ht="14.45" customHeight="1" x14ac:dyDescent="0.25">
      <c r="A36" s="12"/>
      <c r="B36" s="12"/>
      <c r="C36" s="38"/>
      <c r="D36" s="44" t="s">
        <v>94</v>
      </c>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40"/>
    </row>
    <row r="37" spans="1:61" s="8" customFormat="1" ht="14.45" customHeight="1" x14ac:dyDescent="0.25">
      <c r="A37" s="12"/>
      <c r="B37" s="12"/>
      <c r="C37" s="41"/>
      <c r="D37" s="8" t="s">
        <v>95</v>
      </c>
      <c r="O37" s="8" t="s">
        <v>96</v>
      </c>
      <c r="X37" s="8" t="s">
        <v>97</v>
      </c>
      <c r="AI37" s="8" t="s">
        <v>98</v>
      </c>
      <c r="AN37" s="8" t="s">
        <v>99</v>
      </c>
      <c r="BA37" s="8" t="s">
        <v>100</v>
      </c>
      <c r="BI37" s="42"/>
    </row>
    <row r="38" spans="1:61" s="8" customFormat="1" ht="11.1" customHeight="1" x14ac:dyDescent="0.25">
      <c r="A38" s="12"/>
      <c r="B38" s="12"/>
      <c r="C38" s="36"/>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7"/>
    </row>
    <row r="39" spans="1:61" s="8" customFormat="1" ht="14.45" customHeight="1" x14ac:dyDescent="0.25">
      <c r="A39" s="12"/>
      <c r="B39" s="12"/>
      <c r="C39" s="27"/>
      <c r="D39" s="19" t="s">
        <v>101</v>
      </c>
      <c r="E39" s="19"/>
      <c r="F39" s="19"/>
      <c r="G39" s="19"/>
      <c r="H39" s="19"/>
      <c r="I39" s="19"/>
      <c r="J39" s="19"/>
      <c r="K39" s="19"/>
      <c r="L39" s="19"/>
      <c r="M39" s="19"/>
      <c r="N39" s="19"/>
      <c r="O39" s="19"/>
      <c r="P39" s="19"/>
      <c r="Q39" s="19"/>
      <c r="R39" s="19"/>
      <c r="S39" s="19" t="s">
        <v>102</v>
      </c>
      <c r="W39" s="19" t="s">
        <v>79</v>
      </c>
      <c r="X39" s="19"/>
      <c r="Y39" s="19"/>
      <c r="Z39" s="19"/>
      <c r="AA39" s="19" t="s">
        <v>103</v>
      </c>
      <c r="AB39" s="19"/>
      <c r="AC39" s="19"/>
      <c r="AD39" s="19"/>
      <c r="AE39" s="19"/>
      <c r="AF39" s="19"/>
      <c r="AG39" s="19"/>
      <c r="AH39" s="19"/>
      <c r="AI39" s="19" t="s">
        <v>35</v>
      </c>
      <c r="AJ39" s="156" t="str">
        <f>IF(ISBLANK(Data!D75),"",Data!D75)</f>
        <v/>
      </c>
      <c r="AK39" s="156"/>
      <c r="AL39" s="156"/>
      <c r="AM39" s="156"/>
      <c r="AN39" s="167"/>
      <c r="AO39" s="19" t="s">
        <v>25</v>
      </c>
      <c r="AP39" s="19"/>
      <c r="AQ39" s="19"/>
      <c r="AR39" s="19"/>
      <c r="AS39" s="19"/>
      <c r="AT39" s="19"/>
      <c r="AU39" s="19"/>
      <c r="AV39" s="19"/>
      <c r="AW39" s="19"/>
      <c r="AX39" s="19"/>
      <c r="AY39" s="19"/>
      <c r="AZ39" s="19"/>
      <c r="BA39" s="19"/>
      <c r="BB39" s="19"/>
      <c r="BC39" s="19"/>
      <c r="BD39" s="19"/>
      <c r="BE39" s="19"/>
      <c r="BF39" s="19"/>
      <c r="BG39" s="19"/>
      <c r="BH39" s="19"/>
      <c r="BI39" s="22"/>
    </row>
    <row r="40" spans="1:61" s="8" customFormat="1" ht="14.45" customHeight="1" x14ac:dyDescent="0.25">
      <c r="A40" s="12"/>
      <c r="B40" s="12"/>
      <c r="C40" s="27"/>
      <c r="D40" s="19" t="s">
        <v>104</v>
      </c>
      <c r="E40" s="19"/>
      <c r="F40" s="19"/>
      <c r="G40" s="19"/>
      <c r="H40" s="19"/>
      <c r="I40" s="19"/>
      <c r="J40" s="19"/>
      <c r="K40" s="19"/>
      <c r="L40" s="19"/>
      <c r="M40" s="19"/>
      <c r="N40" s="19"/>
      <c r="O40" s="19"/>
      <c r="P40" s="19"/>
      <c r="Q40" s="19"/>
      <c r="R40" s="19"/>
      <c r="S40" s="19" t="s">
        <v>105</v>
      </c>
      <c r="T40" s="19"/>
      <c r="U40" s="19"/>
      <c r="V40" s="19"/>
      <c r="W40" s="19"/>
      <c r="X40" s="19"/>
      <c r="Y40" s="19"/>
      <c r="Z40" s="19"/>
      <c r="AA40" s="19"/>
      <c r="AB40" s="19" t="s">
        <v>106</v>
      </c>
      <c r="AC40" s="19"/>
      <c r="AD40" s="19"/>
      <c r="AE40" s="19"/>
      <c r="AF40" s="19"/>
      <c r="AG40" s="19"/>
      <c r="AH40" s="19"/>
      <c r="AI40" s="19"/>
      <c r="AJ40" s="19"/>
      <c r="AK40" s="19"/>
      <c r="AL40" s="19"/>
      <c r="AM40" s="19"/>
      <c r="AN40" s="19"/>
      <c r="AO40" s="19" t="s">
        <v>107</v>
      </c>
      <c r="AP40" s="19"/>
      <c r="AQ40" s="19"/>
      <c r="AR40" s="19"/>
      <c r="AS40" s="19"/>
      <c r="AT40" s="19"/>
      <c r="AU40" s="19"/>
      <c r="AV40" s="19"/>
      <c r="AW40" s="19"/>
      <c r="AX40" s="19" t="s">
        <v>108</v>
      </c>
      <c r="AY40" s="19"/>
      <c r="AZ40" s="19"/>
      <c r="BA40" s="19"/>
      <c r="BB40" s="19"/>
      <c r="BC40" s="19"/>
      <c r="BD40" s="19"/>
      <c r="BE40" s="19"/>
      <c r="BF40" s="19"/>
      <c r="BG40" s="19"/>
      <c r="BH40" s="19"/>
      <c r="BI40" s="22"/>
    </row>
    <row r="41" spans="1:61" s="8" customFormat="1" ht="14.45" customHeight="1" x14ac:dyDescent="0.25">
      <c r="A41" s="12"/>
      <c r="B41" s="12"/>
      <c r="C41" s="27"/>
      <c r="D41" s="19" t="s">
        <v>109</v>
      </c>
      <c r="E41" s="19"/>
      <c r="F41" s="19"/>
      <c r="G41" s="19"/>
      <c r="H41" s="19"/>
      <c r="I41" s="19"/>
      <c r="J41" s="19"/>
      <c r="K41" s="19"/>
      <c r="L41" s="19"/>
      <c r="M41" s="19"/>
      <c r="N41" s="19"/>
      <c r="O41" s="19"/>
      <c r="P41" s="19"/>
      <c r="S41" s="19" t="s">
        <v>110</v>
      </c>
      <c r="T41" s="19"/>
      <c r="U41" s="19"/>
      <c r="V41" s="19"/>
      <c r="W41" s="19"/>
      <c r="X41" s="19"/>
      <c r="Y41" s="19"/>
      <c r="Z41" s="19"/>
      <c r="AA41" s="19"/>
      <c r="AB41" s="19" t="s">
        <v>111</v>
      </c>
      <c r="AC41" s="19"/>
      <c r="AD41" s="19"/>
      <c r="AE41" s="19"/>
      <c r="AF41" s="19"/>
      <c r="AG41" s="19"/>
      <c r="AH41" s="19"/>
      <c r="AI41" s="19"/>
      <c r="AJ41" s="19"/>
      <c r="AK41" s="19"/>
      <c r="AL41" s="19"/>
      <c r="AM41" s="19"/>
      <c r="AN41" s="19"/>
      <c r="AO41" s="19" t="s">
        <v>112</v>
      </c>
      <c r="AP41" s="19"/>
      <c r="AQ41" s="19"/>
      <c r="AR41" s="19"/>
      <c r="AS41" s="19"/>
      <c r="AT41" s="19"/>
      <c r="AU41" s="19"/>
      <c r="AV41" s="19"/>
      <c r="AW41" s="19"/>
      <c r="AX41" s="19" t="s">
        <v>113</v>
      </c>
      <c r="AY41" s="19"/>
      <c r="AZ41" s="19"/>
      <c r="BA41" s="19"/>
      <c r="BB41" s="19"/>
      <c r="BC41" s="19"/>
      <c r="BD41" s="19"/>
      <c r="BE41" s="19"/>
      <c r="BF41" s="19"/>
      <c r="BG41" s="19"/>
      <c r="BH41" s="19"/>
      <c r="BI41" s="22"/>
    </row>
    <row r="42" spans="1:61" s="8" customFormat="1" ht="14.45" customHeight="1" x14ac:dyDescent="0.25">
      <c r="A42" s="12"/>
      <c r="B42" s="12"/>
      <c r="C42" s="27"/>
      <c r="D42" s="19" t="s">
        <v>114</v>
      </c>
      <c r="E42" s="19"/>
      <c r="F42" s="19"/>
      <c r="G42" s="19"/>
      <c r="H42" s="19"/>
      <c r="I42" s="19"/>
      <c r="J42" s="19"/>
      <c r="K42" s="19"/>
      <c r="L42" s="19"/>
      <c r="M42" s="19"/>
      <c r="N42" s="19"/>
      <c r="O42" s="19" t="s">
        <v>115</v>
      </c>
      <c r="P42" s="19"/>
      <c r="Q42" s="19"/>
      <c r="R42" s="19"/>
      <c r="S42" s="156" t="str">
        <f>IF(ISBLANK(Data!D86),"",Data!D86)</f>
        <v/>
      </c>
      <c r="T42" s="156"/>
      <c r="U42" s="156"/>
      <c r="V42" s="156"/>
      <c r="W42" s="19" t="s">
        <v>116</v>
      </c>
      <c r="X42" s="19"/>
      <c r="Y42" s="19"/>
      <c r="Z42" s="19"/>
      <c r="AA42" s="19"/>
      <c r="AB42" s="19" t="s">
        <v>117</v>
      </c>
      <c r="AC42" s="19"/>
      <c r="AD42" s="19"/>
      <c r="AE42" s="19"/>
      <c r="AF42" s="156" t="str">
        <f>IF(ISBLANK(Data!D87),"",Data!D87)</f>
        <v/>
      </c>
      <c r="AG42" s="156"/>
      <c r="AH42" s="156"/>
      <c r="AI42" s="156"/>
      <c r="AJ42" s="19" t="s">
        <v>24</v>
      </c>
      <c r="AK42" s="19"/>
      <c r="AL42" s="19" t="s">
        <v>118</v>
      </c>
      <c r="AM42" s="19"/>
      <c r="AN42" s="19"/>
      <c r="AO42" s="19"/>
      <c r="AP42" s="19"/>
      <c r="AQ42" s="19"/>
      <c r="AR42" s="19"/>
      <c r="AS42" s="19"/>
      <c r="AT42" s="156" t="str">
        <f>IF(ISBLANK(Data!D88),"",Data!D88)</f>
        <v/>
      </c>
      <c r="AU42" s="156"/>
      <c r="AV42" s="156"/>
      <c r="AW42" s="156"/>
      <c r="AX42" s="19" t="s">
        <v>25</v>
      </c>
      <c r="AY42" s="19"/>
      <c r="AZ42" s="19"/>
      <c r="BA42" s="19"/>
      <c r="BB42" s="19"/>
      <c r="BC42" s="19"/>
      <c r="BD42" s="19"/>
      <c r="BE42" s="19"/>
      <c r="BF42" s="19"/>
      <c r="BG42" s="19"/>
      <c r="BH42" s="19"/>
      <c r="BI42" s="22"/>
    </row>
    <row r="43" spans="1:61" s="8" customFormat="1" ht="8.4499999999999993" customHeight="1" x14ac:dyDescent="0.25">
      <c r="A43" s="12"/>
      <c r="B43" s="12"/>
      <c r="C43" s="12"/>
    </row>
    <row r="44" spans="1:61" s="8" customFormat="1" ht="15" x14ac:dyDescent="0.25">
      <c r="A44" s="12"/>
      <c r="B44" s="5" t="s">
        <v>119</v>
      </c>
    </row>
    <row r="45" spans="1:61" s="8" customFormat="1" ht="14.45" customHeight="1" x14ac:dyDescent="0.25">
      <c r="A45" s="12"/>
      <c r="B45" s="12"/>
      <c r="C45" s="27"/>
      <c r="D45" s="19"/>
      <c r="E45" s="19"/>
      <c r="F45" s="19" t="s">
        <v>120</v>
      </c>
      <c r="G45" s="19"/>
      <c r="H45" s="19"/>
      <c r="I45" s="19"/>
      <c r="J45" s="19"/>
      <c r="K45" s="19"/>
      <c r="L45" s="19"/>
      <c r="M45" s="19"/>
      <c r="N45" s="19" t="s">
        <v>77</v>
      </c>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22"/>
    </row>
    <row r="46" spans="1:61" s="8" customFormat="1" ht="14.45" customHeight="1" x14ac:dyDescent="0.25">
      <c r="A46" s="12"/>
      <c r="B46" s="12"/>
      <c r="C46" s="27"/>
      <c r="D46" s="19" t="s">
        <v>80</v>
      </c>
      <c r="E46" s="19"/>
      <c r="F46" s="19"/>
      <c r="G46" s="19"/>
      <c r="H46" s="19"/>
      <c r="I46" s="19"/>
      <c r="J46" s="19"/>
      <c r="K46" s="19"/>
      <c r="L46" s="19"/>
      <c r="M46" s="19"/>
      <c r="N46" s="19"/>
      <c r="O46" s="159" t="str">
        <f>IF(ISBLANK(Data!D91),"",Data!D91)</f>
        <v/>
      </c>
      <c r="P46" s="163"/>
      <c r="Q46" s="163"/>
      <c r="R46" s="163"/>
      <c r="S46" s="163"/>
      <c r="T46" s="163"/>
      <c r="U46" s="163"/>
      <c r="V46" s="163"/>
      <c r="W46" s="163"/>
      <c r="X46" s="163"/>
      <c r="Y46" s="163"/>
      <c r="Z46" s="163"/>
      <c r="AA46" s="163"/>
      <c r="AB46" s="163"/>
      <c r="AC46" s="163"/>
      <c r="AD46" s="163"/>
      <c r="AE46" s="163"/>
      <c r="AF46" s="163"/>
      <c r="AG46" s="163"/>
      <c r="AH46" s="163"/>
      <c r="AI46" s="163"/>
      <c r="AJ46" s="164"/>
      <c r="AK46" s="19" t="s">
        <v>121</v>
      </c>
      <c r="AL46" s="19"/>
      <c r="AM46" s="19"/>
      <c r="AN46" s="19"/>
      <c r="AO46" s="19"/>
      <c r="AP46" s="19"/>
      <c r="AQ46" s="19"/>
      <c r="AR46" s="19"/>
      <c r="AS46" s="19"/>
      <c r="AT46" s="19"/>
      <c r="AU46" s="19"/>
      <c r="AV46" s="19"/>
      <c r="AW46" s="19"/>
      <c r="AY46" s="159" t="str">
        <f>IF(ISBLANK(Data!D92),"",Data!D92)</f>
        <v/>
      </c>
      <c r="AZ46" s="158"/>
      <c r="BA46" s="158"/>
      <c r="BB46" s="158"/>
      <c r="BC46" s="158"/>
      <c r="BD46" s="158"/>
      <c r="BE46" s="158"/>
      <c r="BF46" s="158"/>
      <c r="BG46" s="158"/>
      <c r="BH46" s="158"/>
      <c r="BI46" s="160"/>
    </row>
    <row r="47" spans="1:61" s="8" customFormat="1" ht="14.45" customHeight="1" x14ac:dyDescent="0.25">
      <c r="A47" s="12"/>
      <c r="B47" s="12"/>
      <c r="C47" s="27"/>
      <c r="D47" s="19" t="s">
        <v>83</v>
      </c>
      <c r="E47" s="19"/>
      <c r="F47" s="19"/>
      <c r="G47" s="19"/>
      <c r="H47" s="19"/>
      <c r="I47" s="19"/>
      <c r="J47" s="19"/>
      <c r="K47" s="19"/>
      <c r="L47" s="19"/>
      <c r="M47" s="19"/>
      <c r="N47" s="19" t="s">
        <v>122</v>
      </c>
      <c r="O47" s="19"/>
      <c r="P47" s="19"/>
      <c r="Q47" s="19"/>
      <c r="R47" s="19"/>
      <c r="S47" s="19"/>
      <c r="T47" s="19"/>
      <c r="U47" s="19"/>
      <c r="V47" s="19" t="s">
        <v>123</v>
      </c>
      <c r="W47" s="19"/>
      <c r="X47" s="19"/>
      <c r="Y47" s="19"/>
      <c r="Z47" s="19"/>
      <c r="AA47" s="19"/>
      <c r="AB47" s="19"/>
      <c r="AC47" s="19"/>
      <c r="AE47" s="19" t="s">
        <v>124</v>
      </c>
      <c r="AF47" s="19"/>
      <c r="AG47" s="19"/>
      <c r="AH47" s="19"/>
      <c r="AI47" s="19"/>
      <c r="AJ47" s="19"/>
      <c r="AK47" s="19"/>
      <c r="AL47" s="183"/>
      <c r="AM47" s="158"/>
      <c r="AN47" s="28" t="s">
        <v>125</v>
      </c>
      <c r="AO47" s="19"/>
      <c r="AP47" s="19"/>
      <c r="AQ47" s="19"/>
      <c r="AR47" s="19"/>
      <c r="AS47" s="19"/>
      <c r="AT47" s="19"/>
      <c r="AU47" s="159" t="str">
        <f>IF(ISBLANK(Data!D96),"",Data!D96)</f>
        <v/>
      </c>
      <c r="AV47" s="159"/>
      <c r="AW47" s="159"/>
      <c r="AX47" s="159"/>
      <c r="AY47" s="159"/>
      <c r="AZ47" s="159"/>
      <c r="BA47" s="159"/>
      <c r="BB47" s="159"/>
      <c r="BC47" s="159"/>
      <c r="BD47" s="159"/>
      <c r="BE47" s="159"/>
      <c r="BF47" s="159"/>
      <c r="BG47" s="159"/>
      <c r="BH47" s="159"/>
      <c r="BI47" s="166"/>
    </row>
    <row r="48" spans="1:61" s="8" customFormat="1" ht="14.45" customHeight="1" x14ac:dyDescent="0.25">
      <c r="A48" s="12"/>
      <c r="B48" s="12"/>
      <c r="C48" s="27"/>
      <c r="D48" s="19" t="s">
        <v>126</v>
      </c>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t="s">
        <v>102</v>
      </c>
      <c r="AI48" s="19"/>
      <c r="AJ48" s="19"/>
      <c r="AK48" s="19"/>
      <c r="AL48" s="19" t="s">
        <v>79</v>
      </c>
      <c r="AM48" s="19"/>
      <c r="AN48" s="19" t="s">
        <v>127</v>
      </c>
      <c r="AO48" s="19"/>
      <c r="AP48" s="19"/>
      <c r="AQ48" s="19"/>
      <c r="AR48" s="19"/>
      <c r="AS48" s="19"/>
      <c r="AT48" s="19"/>
      <c r="AU48" s="19"/>
      <c r="AV48" s="19" t="s">
        <v>128</v>
      </c>
      <c r="AW48" s="19"/>
      <c r="AX48" s="19"/>
      <c r="AY48" s="19"/>
      <c r="AZ48" s="19"/>
      <c r="BA48" s="19"/>
      <c r="BB48" s="19" t="s">
        <v>129</v>
      </c>
      <c r="BC48" s="19"/>
      <c r="BD48" s="19"/>
      <c r="BE48" s="19"/>
      <c r="BF48" s="19"/>
      <c r="BG48" s="19"/>
      <c r="BH48" s="19"/>
      <c r="BI48" s="22"/>
    </row>
    <row r="49" spans="1:61" s="8" customFormat="1" ht="14.45" customHeight="1" x14ac:dyDescent="0.25">
      <c r="A49" s="12"/>
      <c r="B49" s="12"/>
      <c r="C49" s="27"/>
      <c r="D49" s="19" t="s">
        <v>130</v>
      </c>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t="s">
        <v>102</v>
      </c>
      <c r="AI49" s="19"/>
      <c r="AJ49" s="19"/>
      <c r="AK49" s="19"/>
      <c r="AL49" s="19" t="s">
        <v>79</v>
      </c>
      <c r="AM49" s="19"/>
      <c r="AN49" s="19" t="s">
        <v>131</v>
      </c>
      <c r="AO49" s="19"/>
      <c r="AP49" s="19"/>
      <c r="AQ49" s="19"/>
      <c r="AR49" s="19"/>
      <c r="AS49" s="19"/>
      <c r="AT49" s="19"/>
      <c r="AU49" s="19"/>
      <c r="AV49" s="19"/>
      <c r="AW49" s="19"/>
      <c r="AX49" s="19"/>
      <c r="AY49" s="19"/>
      <c r="AZ49" s="19"/>
      <c r="BA49" s="19"/>
      <c r="BB49" s="19"/>
      <c r="BC49" s="19"/>
      <c r="BD49" s="19"/>
      <c r="BG49" s="156" t="str">
        <f>IF(ISBLANK(Data!D103),"",Data!D103)</f>
        <v/>
      </c>
      <c r="BH49" s="158"/>
      <c r="BI49" s="22" t="s">
        <v>23</v>
      </c>
    </row>
    <row r="50" spans="1:61" s="8" customFormat="1" ht="14.45" customHeight="1" x14ac:dyDescent="0.25">
      <c r="A50" s="12"/>
      <c r="B50" s="12"/>
      <c r="C50" s="27"/>
      <c r="D50" s="19" t="s">
        <v>132</v>
      </c>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t="s">
        <v>102</v>
      </c>
      <c r="AI50" s="19"/>
      <c r="AJ50" s="19"/>
      <c r="AK50" s="19"/>
      <c r="AL50" s="19" t="s">
        <v>79</v>
      </c>
      <c r="AM50" s="19"/>
      <c r="AN50" s="19"/>
      <c r="AO50" s="19"/>
      <c r="AP50" s="19"/>
      <c r="AQ50" s="19"/>
      <c r="AR50" s="19"/>
      <c r="AS50" s="19"/>
      <c r="AT50" s="19"/>
      <c r="AU50" s="19"/>
      <c r="AV50" s="19"/>
      <c r="AW50" s="19"/>
      <c r="AX50" s="19"/>
      <c r="AY50" s="19"/>
      <c r="AZ50" s="19"/>
      <c r="BA50" s="19"/>
      <c r="BB50" s="19"/>
      <c r="BC50" s="19"/>
      <c r="BD50" s="19"/>
      <c r="BE50" s="19"/>
      <c r="BF50" s="19"/>
      <c r="BG50" s="19"/>
      <c r="BH50" s="19"/>
      <c r="BI50" s="22"/>
    </row>
    <row r="51" spans="1:61" s="8" customFormat="1" ht="14.45" customHeight="1" x14ac:dyDescent="0.25">
      <c r="A51" s="12"/>
      <c r="B51" s="12"/>
      <c r="C51" s="27"/>
      <c r="D51" s="19" t="s">
        <v>133</v>
      </c>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t="s">
        <v>102</v>
      </c>
      <c r="AI51" s="19"/>
      <c r="AJ51" s="19"/>
      <c r="AK51" s="19"/>
      <c r="AL51" s="19" t="s">
        <v>79</v>
      </c>
      <c r="AM51" s="19"/>
      <c r="AN51" s="19"/>
      <c r="AO51" s="19"/>
      <c r="AP51" s="19"/>
      <c r="AQ51" s="19"/>
      <c r="AR51" s="19"/>
      <c r="AS51" s="19"/>
      <c r="AT51" s="19"/>
      <c r="AU51" s="19"/>
      <c r="AV51" s="19"/>
      <c r="AW51" s="19"/>
      <c r="AX51" s="19"/>
      <c r="AY51" s="19"/>
      <c r="AZ51" s="19"/>
      <c r="BA51" s="19"/>
      <c r="BB51" s="19"/>
      <c r="BC51" s="19"/>
      <c r="BD51" s="19"/>
      <c r="BE51" s="19"/>
      <c r="BF51" s="19"/>
      <c r="BG51" s="19"/>
      <c r="BH51" s="19"/>
      <c r="BI51" s="22"/>
    </row>
    <row r="52" spans="1:61" s="8" customFormat="1" ht="14.45" customHeight="1" x14ac:dyDescent="0.25">
      <c r="A52" s="12"/>
      <c r="B52" s="12"/>
      <c r="C52" s="27"/>
      <c r="D52" s="19" t="s">
        <v>134</v>
      </c>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t="s">
        <v>102</v>
      </c>
      <c r="AI52" s="19"/>
      <c r="AJ52" s="19"/>
      <c r="AK52" s="19"/>
      <c r="AL52" s="19" t="s">
        <v>79</v>
      </c>
      <c r="AM52" s="19"/>
      <c r="AN52" s="19" t="s">
        <v>136</v>
      </c>
      <c r="AO52" s="19"/>
      <c r="AP52" s="19"/>
      <c r="AQ52" s="19"/>
      <c r="AT52" s="159" t="str">
        <f>IF(ISBLANK(Data!D110),"",Data!D110)</f>
        <v/>
      </c>
      <c r="AU52" s="158"/>
      <c r="AV52" s="158"/>
      <c r="AW52" s="158"/>
      <c r="AX52" s="158"/>
      <c r="AY52" s="158"/>
      <c r="AZ52" s="158"/>
      <c r="BA52" s="158"/>
      <c r="BB52" s="158"/>
      <c r="BC52" s="158"/>
      <c r="BD52" s="158"/>
      <c r="BE52" s="158"/>
      <c r="BF52" s="158"/>
      <c r="BG52" s="158"/>
      <c r="BH52" s="158"/>
      <c r="BI52" s="160"/>
    </row>
    <row r="53" spans="1:61" s="8" customFormat="1" ht="14.45" customHeight="1" x14ac:dyDescent="0.25">
      <c r="A53" s="12"/>
      <c r="B53" s="12"/>
      <c r="C53" s="38"/>
      <c r="D53" s="44" t="s">
        <v>84</v>
      </c>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40"/>
    </row>
    <row r="54" spans="1:61" s="8" customFormat="1" ht="14.45" customHeight="1" x14ac:dyDescent="0.25">
      <c r="A54" s="12"/>
      <c r="B54" s="12"/>
      <c r="C54" s="41"/>
      <c r="D54" s="8" t="s">
        <v>137</v>
      </c>
      <c r="N54" s="30"/>
      <c r="O54" s="30"/>
      <c r="P54" s="57" t="s">
        <v>16</v>
      </c>
      <c r="Q54" s="30"/>
      <c r="R54" s="30"/>
      <c r="U54" s="30" t="s">
        <v>89</v>
      </c>
      <c r="V54" s="30"/>
      <c r="W54" s="30"/>
      <c r="X54" s="30"/>
      <c r="Y54" s="30"/>
      <c r="Z54" s="30"/>
      <c r="AA54" s="30"/>
      <c r="AD54" s="154" t="str">
        <f>IF(ISBLANK(Data!D112),"",Data!D112)</f>
        <v/>
      </c>
      <c r="AE54" s="155"/>
      <c r="AF54" s="155"/>
      <c r="AG54" s="155"/>
      <c r="AH54" s="155"/>
      <c r="AI54" s="155"/>
      <c r="AJ54" s="155"/>
      <c r="AK54" s="57" t="s">
        <v>90</v>
      </c>
      <c r="AL54" s="64"/>
      <c r="AM54" s="30"/>
      <c r="AN54" s="74" t="s">
        <v>91</v>
      </c>
      <c r="AO54" s="30"/>
      <c r="AP54" s="30"/>
      <c r="AQ54" s="30"/>
      <c r="AR54" s="30"/>
      <c r="AS54" s="30"/>
      <c r="AT54" s="30"/>
      <c r="AU54" s="30"/>
      <c r="AV54" s="30"/>
      <c r="AW54" s="30"/>
      <c r="AX54" s="30"/>
      <c r="AY54" s="30"/>
      <c r="AZ54" s="30"/>
      <c r="BA54" s="154" t="str">
        <f>IF(ISBLANK(Data!D113),"",Data!D113)</f>
        <v/>
      </c>
      <c r="BB54" s="154"/>
      <c r="BC54" s="154"/>
      <c r="BD54" s="154"/>
      <c r="BE54" s="154"/>
      <c r="BF54" s="154"/>
      <c r="BG54" s="30"/>
      <c r="BH54" s="64" t="s">
        <v>28</v>
      </c>
      <c r="BI54" s="37"/>
    </row>
    <row r="55" spans="1:61" s="8" customFormat="1" ht="14.45" customHeight="1" x14ac:dyDescent="0.25">
      <c r="A55" s="12"/>
      <c r="B55" s="12"/>
      <c r="C55" s="41"/>
      <c r="N55" s="19"/>
      <c r="O55" s="19"/>
      <c r="P55" s="19" t="s">
        <v>17</v>
      </c>
      <c r="Q55" s="19"/>
      <c r="R55" s="19"/>
      <c r="AN55" s="28" t="s">
        <v>92</v>
      </c>
      <c r="AO55" s="19"/>
      <c r="AP55" s="19"/>
      <c r="AQ55" s="19"/>
      <c r="AR55" s="19"/>
      <c r="AS55" s="19"/>
      <c r="AT55" s="19"/>
      <c r="AU55" s="19"/>
      <c r="AV55" s="19"/>
      <c r="AW55" s="19"/>
      <c r="AX55" s="19"/>
      <c r="AY55" s="19"/>
      <c r="AZ55" s="19"/>
      <c r="BA55" s="156" t="str">
        <f>IF(ISBLANK(Data!D115),"",Data!D115)</f>
        <v/>
      </c>
      <c r="BB55" s="156"/>
      <c r="BC55" s="156"/>
      <c r="BD55" s="156"/>
      <c r="BE55" s="156"/>
      <c r="BF55" s="156"/>
      <c r="BG55" s="19"/>
      <c r="BH55" s="29" t="s">
        <v>28</v>
      </c>
      <c r="BI55" s="22"/>
    </row>
    <row r="56" spans="1:61" s="8" customFormat="1" ht="14.45" customHeight="1" x14ac:dyDescent="0.25">
      <c r="A56" s="12"/>
      <c r="B56" s="12"/>
      <c r="C56" s="41"/>
      <c r="N56" s="19"/>
      <c r="O56" s="19"/>
      <c r="P56" s="19" t="s">
        <v>150</v>
      </c>
      <c r="Q56" s="19"/>
      <c r="R56" s="19"/>
      <c r="S56" s="30"/>
      <c r="T56" s="30"/>
      <c r="U56" s="180" t="str">
        <f>IF(ISBLANK(Data!D117),"",Data!D117)</f>
        <v/>
      </c>
      <c r="V56" s="180"/>
      <c r="W56" s="180"/>
      <c r="X56" s="180"/>
      <c r="Y56" s="180"/>
      <c r="Z56" s="180"/>
      <c r="AA56" s="180"/>
      <c r="AB56" s="180"/>
      <c r="AC56" s="180"/>
      <c r="AD56" s="180"/>
      <c r="AE56" s="180"/>
      <c r="AF56" s="180"/>
      <c r="AG56" s="180"/>
      <c r="AH56" s="180"/>
      <c r="AI56" s="180"/>
      <c r="AJ56" s="180"/>
      <c r="AK56" s="30"/>
      <c r="AL56" s="30"/>
      <c r="AM56" s="37"/>
      <c r="AN56" s="28" t="s">
        <v>138</v>
      </c>
      <c r="AO56" s="19"/>
      <c r="AP56" s="19"/>
      <c r="AQ56" s="19"/>
      <c r="AR56" s="19"/>
      <c r="AS56" s="19"/>
      <c r="AT56" s="19"/>
      <c r="AU56" s="19"/>
      <c r="AV56" s="19"/>
      <c r="AW56" s="19"/>
      <c r="AX56" s="19"/>
      <c r="AY56" s="19"/>
      <c r="AZ56" s="19"/>
      <c r="BA56" s="19"/>
      <c r="BB56" s="19"/>
      <c r="BC56" s="19"/>
      <c r="BD56" s="156" t="str">
        <f>IF(ISBLANK(Data!D118),"",Data!D118)</f>
        <v/>
      </c>
      <c r="BE56" s="184"/>
      <c r="BF56" s="184"/>
      <c r="BG56" s="19"/>
      <c r="BH56" s="29" t="s">
        <v>28</v>
      </c>
      <c r="BI56" s="22"/>
    </row>
    <row r="57" spans="1:61" s="8" customFormat="1" ht="14.45" customHeight="1" x14ac:dyDescent="0.25">
      <c r="A57" s="12"/>
      <c r="B57" s="12"/>
      <c r="C57" s="36"/>
      <c r="D57" s="30"/>
      <c r="E57" s="30"/>
      <c r="F57" s="30"/>
      <c r="G57" s="30"/>
      <c r="H57" s="30"/>
      <c r="I57" s="30"/>
      <c r="J57" s="30"/>
      <c r="K57" s="30"/>
      <c r="L57" s="30"/>
      <c r="M57" s="45" t="s">
        <v>139</v>
      </c>
      <c r="N57" s="30"/>
      <c r="O57" s="45"/>
      <c r="P57" s="46"/>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47"/>
    </row>
    <row r="58" spans="1:61" s="8" customFormat="1" ht="14.45" customHeight="1" x14ac:dyDescent="0.25">
      <c r="A58" s="12"/>
      <c r="B58" s="12"/>
      <c r="C58" s="27"/>
      <c r="D58" s="8" t="s">
        <v>140</v>
      </c>
      <c r="P58" s="8" t="s">
        <v>102</v>
      </c>
      <c r="U58" s="8" t="s">
        <v>79</v>
      </c>
      <c r="AL58" s="8" t="s">
        <v>141</v>
      </c>
      <c r="AU58" s="182" t="str">
        <f>IF(ISBLANK(Data!D121),"",Data!D121)</f>
        <v/>
      </c>
      <c r="AV58" s="182"/>
      <c r="AW58" s="182"/>
      <c r="AX58" s="182"/>
      <c r="AY58" s="182"/>
      <c r="BI58" s="22"/>
    </row>
    <row r="59" spans="1:61" s="8" customFormat="1" ht="14.45" customHeight="1" x14ac:dyDescent="0.25">
      <c r="A59" s="12"/>
      <c r="B59" s="12"/>
      <c r="C59" s="27"/>
      <c r="D59" s="91" t="s">
        <v>142</v>
      </c>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22"/>
    </row>
    <row r="60" spans="1:61" s="8" customFormat="1" ht="14.45" customHeight="1" x14ac:dyDescent="0.25">
      <c r="A60" s="12"/>
      <c r="B60" s="12"/>
      <c r="C60" s="27"/>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t="s">
        <v>143</v>
      </c>
      <c r="AT60" s="19"/>
      <c r="AU60" s="19"/>
      <c r="AV60" s="19"/>
      <c r="AW60" s="19"/>
      <c r="AX60" s="19"/>
      <c r="AY60" s="156" t="str">
        <f>IF(ISBLANK(Data!D122),"",Data!D122)</f>
        <v/>
      </c>
      <c r="AZ60" s="156"/>
      <c r="BA60" s="156"/>
      <c r="BB60" s="156"/>
      <c r="BC60" s="156"/>
      <c r="BD60" s="156"/>
      <c r="BE60" s="156"/>
      <c r="BF60" s="156"/>
      <c r="BG60" s="19"/>
      <c r="BH60" s="29" t="s">
        <v>31</v>
      </c>
      <c r="BI60" s="22"/>
    </row>
    <row r="61" spans="1:61" s="8" customFormat="1" ht="14.45" customHeight="1" x14ac:dyDescent="0.25">
      <c r="A61" s="12"/>
      <c r="B61" s="12"/>
      <c r="C61" s="38"/>
      <c r="D61" s="44" t="s">
        <v>144</v>
      </c>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40"/>
    </row>
    <row r="62" spans="1:61" s="8" customFormat="1" ht="14.45" customHeight="1" x14ac:dyDescent="0.25">
      <c r="A62" s="12"/>
      <c r="B62" s="12"/>
      <c r="C62" s="36"/>
      <c r="D62" s="30"/>
      <c r="E62" s="30"/>
      <c r="F62" s="30"/>
      <c r="G62" s="30"/>
      <c r="H62" s="30"/>
      <c r="I62" s="30"/>
      <c r="J62" s="30"/>
      <c r="K62" s="30" t="s">
        <v>145</v>
      </c>
      <c r="L62" s="30"/>
      <c r="M62" s="30"/>
      <c r="N62" s="30"/>
      <c r="O62" s="30"/>
      <c r="P62" s="30"/>
      <c r="Q62" s="30"/>
      <c r="R62" s="30" t="s">
        <v>146</v>
      </c>
      <c r="S62" s="30"/>
      <c r="T62" s="30"/>
      <c r="U62" s="30"/>
      <c r="V62" s="30"/>
      <c r="W62" s="30"/>
      <c r="X62" s="30" t="s">
        <v>147</v>
      </c>
      <c r="Y62" s="30"/>
      <c r="Z62" s="30"/>
      <c r="AA62" s="30"/>
      <c r="AB62" s="30"/>
      <c r="AC62" s="30" t="s">
        <v>148</v>
      </c>
      <c r="AD62" s="30"/>
      <c r="AE62" s="30"/>
      <c r="AF62" s="30"/>
      <c r="AG62" s="30"/>
      <c r="AH62" s="30"/>
      <c r="AI62" s="30"/>
      <c r="AJ62" s="30"/>
      <c r="AK62" s="30"/>
      <c r="AL62" s="30"/>
      <c r="AM62" s="30"/>
      <c r="AN62" s="30" t="s">
        <v>149</v>
      </c>
      <c r="AO62" s="30"/>
      <c r="AP62" s="30"/>
      <c r="AQ62" s="30"/>
      <c r="AR62" s="30"/>
      <c r="AS62" s="30" t="s">
        <v>150</v>
      </c>
      <c r="AT62" s="30"/>
      <c r="AU62" s="30"/>
      <c r="AV62" s="180" t="str">
        <f>IF(ISBLANK(Data!D129),"",Data!D129)</f>
        <v/>
      </c>
      <c r="AW62" s="180"/>
      <c r="AX62" s="180"/>
      <c r="AY62" s="180"/>
      <c r="AZ62" s="180"/>
      <c r="BA62" s="180"/>
      <c r="BB62" s="180"/>
      <c r="BC62" s="180"/>
      <c r="BD62" s="180"/>
      <c r="BE62" s="180"/>
      <c r="BF62" s="180"/>
      <c r="BG62" s="180"/>
      <c r="BH62" s="180"/>
      <c r="BI62" s="181"/>
    </row>
    <row r="63" spans="1:61" s="8" customFormat="1" ht="14.1" customHeight="1" x14ac:dyDescent="0.25">
      <c r="A63" s="12"/>
      <c r="B63" s="12"/>
      <c r="C63" s="12"/>
    </row>
    <row r="64" spans="1:61" s="8" customFormat="1" ht="14.1" customHeight="1" x14ac:dyDescent="0.25">
      <c r="A64" s="12"/>
      <c r="B64" s="12"/>
      <c r="C64" s="12"/>
    </row>
    <row r="65" spans="1:62" s="8" customFormat="1" ht="14.1" customHeight="1" x14ac:dyDescent="0.25">
      <c r="A65" s="12"/>
      <c r="B65" s="12"/>
      <c r="C65" s="12"/>
      <c r="I65" s="8" t="s">
        <v>210</v>
      </c>
      <c r="BI65" s="13" t="s">
        <v>209</v>
      </c>
    </row>
    <row r="66" spans="1:62" ht="14.1" customHeight="1" x14ac:dyDescent="0.2">
      <c r="A66" s="12"/>
      <c r="B66" s="12"/>
      <c r="C66" s="12"/>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4"/>
    </row>
    <row r="67" spans="1:62" ht="14.1" customHeight="1" x14ac:dyDescent="0.2">
      <c r="A67" s="12"/>
      <c r="B67" s="12"/>
      <c r="C67" s="12"/>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4"/>
    </row>
    <row r="68" spans="1:62" ht="14.1" customHeight="1" x14ac:dyDescent="0.2">
      <c r="A68" s="12"/>
      <c r="B68" s="5" t="s">
        <v>151</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4"/>
    </row>
    <row r="69" spans="1:62" ht="8.4499999999999993" customHeight="1" x14ac:dyDescent="0.2">
      <c r="A69" s="12"/>
      <c r="B69" s="12"/>
      <c r="C69" s="1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4"/>
    </row>
    <row r="70" spans="1:62" ht="14.45" customHeight="1" x14ac:dyDescent="0.2">
      <c r="A70" s="12"/>
      <c r="B70" s="12"/>
      <c r="C70" s="27"/>
      <c r="D70" s="19" t="s">
        <v>152</v>
      </c>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28" t="s">
        <v>153</v>
      </c>
      <c r="AL70" s="19"/>
      <c r="AM70" s="19"/>
      <c r="AN70" s="19"/>
      <c r="AO70" s="19"/>
      <c r="AP70" s="19"/>
      <c r="AQ70" s="19"/>
      <c r="AR70" s="19"/>
      <c r="AS70" s="19"/>
      <c r="AT70" s="161" t="str">
        <f>IF(ISBLANK(Data!D7),"",Data!D7)</f>
        <v/>
      </c>
      <c r="AU70" s="162"/>
      <c r="AV70" s="162"/>
      <c r="AW70" s="162"/>
      <c r="AX70" s="162"/>
      <c r="AY70" s="162"/>
      <c r="AZ70" s="162"/>
      <c r="BA70" s="19"/>
      <c r="BB70" s="20" t="s">
        <v>22</v>
      </c>
      <c r="BC70" s="19"/>
      <c r="BD70" s="161" t="str">
        <f>IF(ISBLANK(Data!D8),"",Data!D8)</f>
        <v/>
      </c>
      <c r="BE70" s="162"/>
      <c r="BF70" s="162"/>
      <c r="BG70" s="162"/>
      <c r="BH70" s="162"/>
      <c r="BI70" s="179"/>
      <c r="BJ70" s="14"/>
    </row>
    <row r="71" spans="1:62" ht="14.45" customHeight="1" x14ac:dyDescent="0.25">
      <c r="A71" s="12"/>
      <c r="B71" s="12"/>
      <c r="C71" s="27"/>
      <c r="D71" s="19" t="s">
        <v>49</v>
      </c>
      <c r="E71" s="19"/>
      <c r="F71" s="19"/>
      <c r="G71" s="19"/>
      <c r="H71" s="159" t="str">
        <f>IF(ISBLANK(Data!D38),"",Data!D38)</f>
        <v/>
      </c>
      <c r="I71" s="159"/>
      <c r="J71" s="159"/>
      <c r="K71" s="159"/>
      <c r="L71" s="159"/>
      <c r="M71" s="159"/>
      <c r="N71" s="159"/>
      <c r="O71" s="159"/>
      <c r="P71" s="159"/>
      <c r="Q71" s="159"/>
      <c r="R71" s="159"/>
      <c r="S71" s="167"/>
      <c r="T71" s="171"/>
      <c r="U71" s="171"/>
      <c r="V71" s="28" t="s">
        <v>56</v>
      </c>
      <c r="W71" s="19"/>
      <c r="Z71" s="159" t="str">
        <f>IF(ISBLANK(Data!D43),"",Data!D43)</f>
        <v/>
      </c>
      <c r="AA71" s="152"/>
      <c r="AB71" s="152"/>
      <c r="AC71" s="152"/>
      <c r="AD71" s="152"/>
      <c r="AE71" s="152"/>
      <c r="AF71" s="152"/>
      <c r="AG71" s="152"/>
      <c r="AH71" s="152"/>
      <c r="AI71" s="152"/>
      <c r="AJ71" s="153"/>
      <c r="AK71" s="28" t="s">
        <v>44</v>
      </c>
      <c r="AL71" s="19"/>
      <c r="AM71" s="19"/>
      <c r="AN71" s="19"/>
      <c r="AO71" s="19"/>
      <c r="AP71" s="24"/>
      <c r="AQ71" s="24"/>
      <c r="AR71" s="24"/>
      <c r="AS71" s="24"/>
      <c r="AT71" s="161" t="str">
        <f>IF(ISBLANK(Data!D6),"",Data!D6)</f>
        <v/>
      </c>
      <c r="AU71" s="162"/>
      <c r="AV71" s="162"/>
      <c r="AW71" s="162"/>
      <c r="AX71" s="162"/>
      <c r="AY71" s="162"/>
      <c r="AZ71" s="163"/>
      <c r="BA71" s="163"/>
      <c r="BB71" s="163"/>
      <c r="BC71" s="163"/>
      <c r="BD71" s="163"/>
      <c r="BE71" s="163"/>
      <c r="BF71" s="163"/>
      <c r="BG71" s="163"/>
      <c r="BH71" s="163"/>
      <c r="BI71" s="164"/>
      <c r="BJ71" s="14"/>
    </row>
    <row r="72" spans="1:62" ht="14.45" customHeight="1" x14ac:dyDescent="0.2">
      <c r="A72" s="12"/>
      <c r="B72" s="12"/>
      <c r="C72" s="27"/>
      <c r="D72" s="19" t="s">
        <v>57</v>
      </c>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28" t="s">
        <v>43</v>
      </c>
      <c r="AL72" s="19"/>
      <c r="AM72" s="19"/>
      <c r="AN72" s="19"/>
      <c r="AO72" s="19"/>
      <c r="AP72" s="19"/>
      <c r="AQ72" s="19"/>
      <c r="AR72" s="19"/>
      <c r="AS72" s="19"/>
      <c r="AT72" s="161" t="str">
        <f>IF(ISBLANK(Data!D5),"",Data!D5)</f>
        <v/>
      </c>
      <c r="AU72" s="162"/>
      <c r="AV72" s="162"/>
      <c r="AW72" s="162"/>
      <c r="AX72" s="162"/>
      <c r="AY72" s="162"/>
      <c r="AZ72" s="163"/>
      <c r="BA72" s="163"/>
      <c r="BB72" s="163"/>
      <c r="BC72" s="163"/>
      <c r="BD72" s="163"/>
      <c r="BE72" s="163"/>
      <c r="BF72" s="163"/>
      <c r="BG72" s="163"/>
      <c r="BH72" s="163"/>
      <c r="BI72" s="164"/>
      <c r="BJ72" s="14"/>
    </row>
    <row r="73" spans="1:62" ht="14.45" customHeight="1" x14ac:dyDescent="0.25">
      <c r="A73" s="12"/>
      <c r="B73" s="12"/>
      <c r="C73" s="27"/>
      <c r="D73" s="19" t="s">
        <v>51</v>
      </c>
      <c r="E73" s="19"/>
      <c r="F73" s="19"/>
      <c r="G73" s="19"/>
      <c r="H73" s="159" t="str">
        <f>IF(ISBLANK(Data!D20),"",Data!D20)</f>
        <v/>
      </c>
      <c r="I73" s="159"/>
      <c r="J73" s="159"/>
      <c r="K73" s="159"/>
      <c r="L73" s="159"/>
      <c r="M73" s="159"/>
      <c r="N73" s="159"/>
      <c r="O73" s="159"/>
      <c r="P73" s="159"/>
      <c r="Q73" s="159"/>
      <c r="R73" s="159"/>
      <c r="S73" s="167"/>
      <c r="T73" s="167"/>
      <c r="U73" s="167"/>
      <c r="V73" s="167"/>
      <c r="W73" s="167"/>
      <c r="X73" s="188" t="s">
        <v>54</v>
      </c>
      <c r="Y73" s="189"/>
      <c r="Z73" s="159" t="str">
        <f>IF(ISBLANK(Data!D21),"",Data!D21)</f>
        <v/>
      </c>
      <c r="AA73" s="159"/>
      <c r="AB73" s="159"/>
      <c r="AC73" s="159"/>
      <c r="AD73" s="188" t="s">
        <v>55</v>
      </c>
      <c r="AE73" s="192"/>
      <c r="AF73" s="192"/>
      <c r="AG73" s="159" t="str">
        <f>IF(ISBLANK(Data!D22),"",Data!D22)</f>
        <v/>
      </c>
      <c r="AH73" s="171"/>
      <c r="AI73" s="171"/>
      <c r="AJ73" s="171"/>
      <c r="AK73" s="28" t="s">
        <v>56</v>
      </c>
      <c r="AL73" s="19"/>
      <c r="AM73" s="24"/>
      <c r="AN73" s="92"/>
      <c r="AO73" s="159" t="str">
        <f>IF(ISBLANK(Data!D23),"",Data!D23)</f>
        <v/>
      </c>
      <c r="AP73" s="158"/>
      <c r="AQ73" s="158"/>
      <c r="AR73" s="158"/>
      <c r="AS73" s="158"/>
      <c r="AT73" s="158"/>
      <c r="AU73" s="158"/>
      <c r="AV73" s="158"/>
      <c r="AW73" s="158"/>
      <c r="AX73" s="158"/>
      <c r="AY73" s="158"/>
      <c r="AZ73" s="158"/>
      <c r="BA73" s="158"/>
      <c r="BB73" s="158"/>
      <c r="BC73" s="158"/>
      <c r="BD73" s="158"/>
      <c r="BE73" s="158"/>
      <c r="BF73" s="158"/>
      <c r="BG73" s="158"/>
      <c r="BH73" s="158"/>
      <c r="BI73" s="160"/>
      <c r="BJ73" s="14"/>
    </row>
    <row r="74" spans="1:62" ht="8.4499999999999993" customHeight="1" x14ac:dyDescent="0.2">
      <c r="A74" s="12"/>
      <c r="B74" s="12"/>
      <c r="C74" s="12"/>
      <c r="D74" s="5"/>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4"/>
    </row>
    <row r="75" spans="1:62" ht="14.1" customHeight="1" x14ac:dyDescent="0.2">
      <c r="A75" s="15"/>
      <c r="B75" s="16" t="s">
        <v>72</v>
      </c>
      <c r="C75" s="15"/>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7"/>
      <c r="AW75" s="14"/>
      <c r="AX75" s="14"/>
      <c r="AY75" s="14"/>
      <c r="AZ75" s="14"/>
      <c r="BA75" s="14"/>
      <c r="BB75" s="14"/>
      <c r="BC75" s="14"/>
      <c r="BD75" s="14"/>
      <c r="BE75" s="14"/>
      <c r="BF75" s="14"/>
      <c r="BG75" s="14"/>
      <c r="BH75" s="14"/>
      <c r="BI75" s="14"/>
      <c r="BJ75" s="14"/>
    </row>
    <row r="76" spans="1:62" ht="14.45" customHeight="1" x14ac:dyDescent="0.2">
      <c r="A76" s="15"/>
      <c r="B76" s="15"/>
      <c r="C76" s="48"/>
      <c r="D76" s="49"/>
      <c r="E76" s="24"/>
      <c r="F76" s="49" t="s">
        <v>76</v>
      </c>
      <c r="G76" s="49"/>
      <c r="H76" s="49"/>
      <c r="I76" s="49"/>
      <c r="J76" s="49"/>
      <c r="K76" s="49"/>
      <c r="L76" s="49"/>
      <c r="M76" s="24"/>
      <c r="N76" s="49" t="s">
        <v>77</v>
      </c>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50"/>
      <c r="BJ76" s="14"/>
    </row>
    <row r="77" spans="1:62" ht="14.45" customHeight="1" x14ac:dyDescent="0.2">
      <c r="A77" s="15"/>
      <c r="B77" s="15"/>
      <c r="C77" s="58" t="s">
        <v>154</v>
      </c>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9" t="s">
        <v>81</v>
      </c>
      <c r="AM77" s="49"/>
      <c r="AN77" s="49"/>
      <c r="AO77" s="49"/>
      <c r="AP77" s="49"/>
      <c r="AQ77" s="49"/>
      <c r="AR77" s="49"/>
      <c r="AS77" s="24"/>
      <c r="AT77" s="24"/>
      <c r="AU77" s="148" t="str">
        <f>IF(ISBLANK(Data!D133),"",Data!D133)</f>
        <v/>
      </c>
      <c r="AV77" s="148"/>
      <c r="AW77" s="148"/>
      <c r="AX77" s="148"/>
      <c r="AY77" s="148"/>
      <c r="AZ77" s="148"/>
      <c r="BA77" s="148"/>
      <c r="BB77" s="148"/>
      <c r="BC77" s="148"/>
      <c r="BD77" s="148"/>
      <c r="BE77" s="148"/>
      <c r="BF77" s="148"/>
      <c r="BG77" s="148"/>
      <c r="BH77" s="148"/>
      <c r="BI77" s="149"/>
      <c r="BJ77" s="14"/>
    </row>
    <row r="78" spans="1:62" ht="14.45" customHeight="1" x14ac:dyDescent="0.2">
      <c r="A78" s="15"/>
      <c r="B78" s="15"/>
      <c r="C78" s="56"/>
      <c r="D78" s="180" t="str">
        <f>IF(ISBLANK(Data!D132),"",Data!D132)</f>
        <v/>
      </c>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57"/>
      <c r="AJ78" s="57"/>
      <c r="AK78" s="57"/>
      <c r="AL78" s="59" t="s">
        <v>125</v>
      </c>
      <c r="AM78" s="49"/>
      <c r="AN78" s="49"/>
      <c r="AO78" s="49"/>
      <c r="AP78" s="49"/>
      <c r="AQ78" s="49"/>
      <c r="AR78" s="49"/>
      <c r="AU78" s="148" t="str">
        <f>IF(ISBLANK(Data!D134),"",Data!D134)</f>
        <v/>
      </c>
      <c r="AV78" s="148"/>
      <c r="AW78" s="148"/>
      <c r="AX78" s="148"/>
      <c r="AY78" s="148"/>
      <c r="AZ78" s="148"/>
      <c r="BA78" s="148"/>
      <c r="BB78" s="148"/>
      <c r="BC78" s="148"/>
      <c r="BD78" s="148"/>
      <c r="BE78" s="148"/>
      <c r="BF78" s="148"/>
      <c r="BG78" s="148"/>
      <c r="BH78" s="148"/>
      <c r="BI78" s="149"/>
      <c r="BJ78" s="14"/>
    </row>
    <row r="79" spans="1:62" ht="14.45" customHeight="1" x14ac:dyDescent="0.2">
      <c r="A79" s="15"/>
      <c r="B79" s="15"/>
      <c r="C79" s="51" t="s">
        <v>84</v>
      </c>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3"/>
      <c r="BJ79" s="14"/>
    </row>
    <row r="80" spans="1:62" ht="14.45" customHeight="1" x14ac:dyDescent="0.2">
      <c r="A80" s="15"/>
      <c r="B80" s="15"/>
      <c r="C80" s="54" t="s">
        <v>85</v>
      </c>
      <c r="D80" s="14"/>
      <c r="E80" s="14"/>
      <c r="F80" s="14"/>
      <c r="G80" s="14"/>
      <c r="H80" s="14"/>
      <c r="I80" s="14"/>
      <c r="J80" s="14"/>
      <c r="K80" s="14"/>
      <c r="L80" s="57"/>
      <c r="M80" s="57"/>
      <c r="N80" s="57" t="s">
        <v>16</v>
      </c>
      <c r="O80" s="63"/>
      <c r="P80" s="57"/>
      <c r="R80" s="57" t="s">
        <v>87</v>
      </c>
      <c r="S80" s="63"/>
      <c r="T80" s="63"/>
      <c r="U80" s="63"/>
      <c r="V80" s="57"/>
      <c r="W80" s="57"/>
      <c r="X80" s="57"/>
      <c r="Y80" s="57"/>
      <c r="Z80" s="57"/>
      <c r="AA80" s="57"/>
      <c r="AE80" s="63"/>
      <c r="AF80" s="154" t="str">
        <f>IF(ISBLANK(Data!D136),"",Data!D136)</f>
        <v/>
      </c>
      <c r="AG80" s="185"/>
      <c r="AH80" s="185"/>
      <c r="AI80" s="185"/>
      <c r="AJ80" s="64" t="s">
        <v>23</v>
      </c>
      <c r="AK80" s="14"/>
      <c r="AL80" s="62" t="s">
        <v>91</v>
      </c>
      <c r="AM80" s="57"/>
      <c r="AN80" s="57"/>
      <c r="AO80" s="57"/>
      <c r="AP80" s="57"/>
      <c r="AQ80" s="57"/>
      <c r="AR80" s="57"/>
      <c r="AS80" s="57"/>
      <c r="AT80" s="57"/>
      <c r="AU80" s="57"/>
      <c r="AV80" s="57"/>
      <c r="AW80" s="57"/>
      <c r="AX80" s="57"/>
      <c r="AY80" s="150" t="str">
        <f>IF(ISBLANK(Data!D137),"",Data!D137)</f>
        <v/>
      </c>
      <c r="AZ80" s="150"/>
      <c r="BA80" s="150"/>
      <c r="BB80" s="150"/>
      <c r="BC80" s="150"/>
      <c r="BD80" s="150"/>
      <c r="BE80" s="150"/>
      <c r="BF80" s="150"/>
      <c r="BG80" s="57"/>
      <c r="BH80" s="64" t="s">
        <v>28</v>
      </c>
      <c r="BI80" s="60"/>
      <c r="BJ80" s="14"/>
    </row>
    <row r="81" spans="1:62" ht="14.45" customHeight="1" x14ac:dyDescent="0.2">
      <c r="A81" s="15"/>
      <c r="B81" s="15"/>
      <c r="C81" s="55"/>
      <c r="D81" s="14"/>
      <c r="E81" s="14"/>
      <c r="F81" s="14"/>
      <c r="G81" s="14"/>
      <c r="H81" s="14"/>
      <c r="I81" s="14"/>
      <c r="J81" s="14"/>
      <c r="K81" s="14"/>
      <c r="L81" s="49"/>
      <c r="M81" s="49"/>
      <c r="N81" s="49" t="s">
        <v>17</v>
      </c>
      <c r="O81" s="24"/>
      <c r="P81" s="49"/>
      <c r="R81" s="49" t="s">
        <v>155</v>
      </c>
      <c r="S81" s="24"/>
      <c r="T81" s="24"/>
      <c r="U81" s="24"/>
      <c r="V81" s="49"/>
      <c r="W81" s="49"/>
      <c r="X81" s="49"/>
      <c r="Y81" s="49"/>
      <c r="Z81" s="49"/>
      <c r="AA81" s="49"/>
      <c r="AB81" s="49"/>
      <c r="AC81" s="49"/>
      <c r="AD81" s="49"/>
      <c r="AH81" s="156" t="str">
        <f>IF(ISBLANK(Data!D139),"",Data!D139)</f>
        <v/>
      </c>
      <c r="AI81" s="184"/>
      <c r="AJ81" s="29" t="s">
        <v>23</v>
      </c>
      <c r="AK81" s="14"/>
      <c r="AL81" s="59" t="s">
        <v>92</v>
      </c>
      <c r="AM81" s="49"/>
      <c r="AN81" s="49"/>
      <c r="AO81" s="49"/>
      <c r="AP81" s="49"/>
      <c r="AQ81" s="49"/>
      <c r="AR81" s="49"/>
      <c r="AS81" s="49"/>
      <c r="AT81" s="49"/>
      <c r="AU81" s="49"/>
      <c r="AV81" s="49"/>
      <c r="AW81" s="49"/>
      <c r="AX81" s="49"/>
      <c r="AY81" s="148" t="str">
        <f>IF(ISBLANK(Data!D140),"",Data!D140)</f>
        <v/>
      </c>
      <c r="AZ81" s="148"/>
      <c r="BA81" s="148"/>
      <c r="BB81" s="148"/>
      <c r="BC81" s="148"/>
      <c r="BD81" s="148"/>
      <c r="BE81" s="148"/>
      <c r="BF81" s="148"/>
      <c r="BG81" s="75"/>
      <c r="BH81" s="29" t="s">
        <v>28</v>
      </c>
      <c r="BI81" s="50"/>
      <c r="BJ81" s="17"/>
    </row>
    <row r="82" spans="1:62" ht="14.45" customHeight="1" x14ac:dyDescent="0.2">
      <c r="A82" s="15"/>
      <c r="B82" s="15"/>
      <c r="C82" s="55"/>
      <c r="D82" s="14"/>
      <c r="E82" s="14"/>
      <c r="F82" s="14"/>
      <c r="G82" s="14"/>
      <c r="H82" s="14"/>
      <c r="I82" s="14"/>
      <c r="J82" s="14"/>
      <c r="K82" s="14"/>
      <c r="L82" s="49"/>
      <c r="M82" s="49"/>
      <c r="N82" s="49" t="s">
        <v>18</v>
      </c>
      <c r="O82" s="24"/>
      <c r="P82" s="49"/>
      <c r="R82" s="49" t="s">
        <v>156</v>
      </c>
      <c r="S82" s="24"/>
      <c r="T82" s="24"/>
      <c r="U82" s="24"/>
      <c r="V82" s="49"/>
      <c r="W82" s="49"/>
      <c r="X82" s="49"/>
      <c r="Y82" s="49"/>
      <c r="Z82" s="49"/>
      <c r="AA82" s="49"/>
      <c r="AB82" s="24"/>
      <c r="AC82" s="24"/>
      <c r="AD82" s="24"/>
      <c r="AE82" s="24"/>
      <c r="AF82" s="156" t="str">
        <f>IF(ISBLANK(Data!D142),"",Data!D142)</f>
        <v/>
      </c>
      <c r="AG82" s="184"/>
      <c r="AH82" s="184"/>
      <c r="AI82" s="49" t="s">
        <v>90</v>
      </c>
      <c r="AJ82" s="29"/>
      <c r="AK82" s="14"/>
      <c r="AL82" s="59" t="s">
        <v>93</v>
      </c>
      <c r="AM82" s="49"/>
      <c r="AN82" s="49"/>
      <c r="AO82" s="49"/>
      <c r="AP82" s="49"/>
      <c r="AQ82" s="49"/>
      <c r="AR82" s="49"/>
      <c r="AS82" s="49"/>
      <c r="AT82" s="49"/>
      <c r="AU82" s="49"/>
      <c r="AV82" s="49"/>
      <c r="AW82" s="49"/>
      <c r="AX82" s="49"/>
      <c r="AY82" s="148" t="str">
        <f>IF(ISBLANK(Data!D143),"",Data!D143)</f>
        <v/>
      </c>
      <c r="AZ82" s="148"/>
      <c r="BA82" s="148"/>
      <c r="BB82" s="148"/>
      <c r="BC82" s="148"/>
      <c r="BD82" s="148"/>
      <c r="BE82" s="148"/>
      <c r="BF82" s="148"/>
      <c r="BG82" s="49"/>
      <c r="BH82" s="29" t="s">
        <v>28</v>
      </c>
      <c r="BI82" s="50"/>
      <c r="BJ82" s="14"/>
    </row>
    <row r="83" spans="1:62" ht="14.45" customHeight="1" x14ac:dyDescent="0.25">
      <c r="A83" s="15"/>
      <c r="B83" s="15"/>
      <c r="C83" s="56"/>
      <c r="D83" s="57"/>
      <c r="E83" s="57"/>
      <c r="F83" s="57"/>
      <c r="G83" s="57"/>
      <c r="H83" s="57"/>
      <c r="I83" s="57"/>
      <c r="J83" s="57"/>
      <c r="K83" s="57"/>
      <c r="L83" s="57"/>
      <c r="M83" s="57"/>
      <c r="N83" s="57"/>
      <c r="O83" s="57"/>
      <c r="P83" s="57"/>
      <c r="Q83" s="57"/>
      <c r="R83" s="57" t="s">
        <v>157</v>
      </c>
      <c r="T83" s="57"/>
      <c r="V83" s="57"/>
      <c r="W83" s="57"/>
      <c r="X83" s="57"/>
      <c r="Y83" s="57"/>
      <c r="Z83" s="57"/>
      <c r="AE83" s="88"/>
      <c r="AF83" s="156" t="str">
        <f>IF(ISBLANK(Data!D144),"",Data!D144)</f>
        <v/>
      </c>
      <c r="AG83" s="171"/>
      <c r="AH83" s="171"/>
      <c r="AI83" s="171"/>
      <c r="AJ83" s="57"/>
      <c r="AK83" s="57"/>
      <c r="AL83" s="59" t="s">
        <v>141</v>
      </c>
      <c r="AM83" s="49"/>
      <c r="AN83" s="49"/>
      <c r="AO83" s="49"/>
      <c r="AP83" s="49"/>
      <c r="AQ83" s="49"/>
      <c r="AR83" s="49"/>
      <c r="AS83" s="49"/>
      <c r="AT83" s="49"/>
      <c r="AU83" s="49"/>
      <c r="AV83" s="49"/>
      <c r="AW83" s="49"/>
      <c r="AX83" s="49"/>
      <c r="AY83" s="148" t="str">
        <f>IF(ISBLANK(Data!D145),"",Data!D145)</f>
        <v/>
      </c>
      <c r="AZ83" s="148"/>
      <c r="BA83" s="148"/>
      <c r="BB83" s="148"/>
      <c r="BC83" s="148"/>
      <c r="BD83" s="148"/>
      <c r="BE83" s="148"/>
      <c r="BF83" s="148"/>
      <c r="BG83" s="49"/>
      <c r="BH83" s="49"/>
      <c r="BI83" s="50"/>
      <c r="BJ83" s="14"/>
    </row>
    <row r="84" spans="1:62" ht="14.45" customHeight="1" x14ac:dyDescent="0.2">
      <c r="A84" s="15"/>
      <c r="B84" s="15"/>
      <c r="C84" s="51" t="s">
        <v>94</v>
      </c>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3"/>
      <c r="BJ84" s="14"/>
    </row>
    <row r="85" spans="1:62" ht="14.45" customHeight="1" x14ac:dyDescent="0.2">
      <c r="A85" s="15"/>
      <c r="B85" s="15"/>
      <c r="C85" s="54" t="s">
        <v>95</v>
      </c>
      <c r="D85" s="14"/>
      <c r="E85" s="14"/>
      <c r="F85" s="14"/>
      <c r="G85" s="14"/>
      <c r="H85" s="14"/>
      <c r="I85" s="14"/>
      <c r="J85" s="14"/>
      <c r="K85" s="14"/>
      <c r="M85" s="14"/>
      <c r="N85" s="14" t="s">
        <v>96</v>
      </c>
      <c r="Q85" s="14"/>
      <c r="R85" s="14"/>
      <c r="S85" s="14"/>
      <c r="U85" s="14"/>
      <c r="V85" s="14" t="s">
        <v>97</v>
      </c>
      <c r="W85" s="14"/>
      <c r="X85" s="14"/>
      <c r="Y85" s="14"/>
      <c r="Z85" s="14"/>
      <c r="AA85" s="14"/>
      <c r="AB85" s="14"/>
      <c r="AC85" s="14"/>
      <c r="AD85" s="14"/>
      <c r="AG85" s="14" t="s">
        <v>98</v>
      </c>
      <c r="AH85" s="14"/>
      <c r="AI85" s="14"/>
      <c r="AL85" s="14"/>
      <c r="AM85" s="14"/>
      <c r="AN85" s="14" t="s">
        <v>100</v>
      </c>
      <c r="AO85" s="14"/>
      <c r="AP85" s="14"/>
      <c r="AS85" s="14"/>
      <c r="AT85" s="14"/>
      <c r="AU85" s="14"/>
      <c r="AW85" s="14"/>
      <c r="AX85" s="14"/>
      <c r="AY85" s="14" t="s">
        <v>99</v>
      </c>
      <c r="AZ85" s="14"/>
      <c r="BB85" s="14"/>
      <c r="BC85" s="14"/>
      <c r="BD85" s="14"/>
      <c r="BE85" s="14"/>
      <c r="BF85" s="14"/>
      <c r="BG85" s="14"/>
      <c r="BH85" s="14"/>
      <c r="BI85" s="61"/>
      <c r="BJ85" s="14"/>
    </row>
    <row r="86" spans="1:62" ht="14.45" customHeight="1" x14ac:dyDescent="0.2">
      <c r="A86" s="15"/>
      <c r="B86" s="15"/>
      <c r="C86" s="62"/>
      <c r="D86" s="57"/>
      <c r="E86" s="57"/>
      <c r="F86" s="57"/>
      <c r="G86" s="57"/>
      <c r="H86" s="57"/>
      <c r="I86" s="57"/>
      <c r="J86" s="57"/>
      <c r="K86" s="57"/>
      <c r="L86" s="57"/>
      <c r="M86" s="57"/>
      <c r="N86" s="14" t="s">
        <v>158</v>
      </c>
      <c r="O86" s="63"/>
      <c r="P86" s="63"/>
      <c r="Q86" s="57"/>
      <c r="R86" s="57"/>
      <c r="S86" s="57"/>
      <c r="T86" s="57"/>
      <c r="U86" s="57"/>
      <c r="V86" s="63"/>
      <c r="W86" s="57"/>
      <c r="X86" s="57"/>
      <c r="Y86" s="57"/>
      <c r="Z86" s="57"/>
      <c r="AA86" s="57"/>
      <c r="AB86" s="57"/>
      <c r="AC86" s="57"/>
      <c r="AD86" s="57"/>
      <c r="AE86" s="57"/>
      <c r="AF86" s="63"/>
      <c r="AG86" s="57"/>
      <c r="AH86" s="57"/>
      <c r="AI86" s="57"/>
      <c r="AJ86" s="57"/>
      <c r="AK86" s="63"/>
      <c r="AL86" s="57"/>
      <c r="AM86" s="57"/>
      <c r="AN86" s="57"/>
      <c r="AO86" s="57"/>
      <c r="AP86" s="57"/>
      <c r="AQ86" s="57"/>
      <c r="AR86" s="63"/>
      <c r="AS86" s="57"/>
      <c r="AT86" s="57"/>
      <c r="AU86" s="57"/>
      <c r="AV86" s="57"/>
      <c r="AW86" s="57"/>
      <c r="AX86" s="57"/>
      <c r="AY86" s="57"/>
      <c r="AZ86" s="57"/>
      <c r="BA86" s="57"/>
      <c r="BB86" s="57"/>
      <c r="BC86" s="57"/>
      <c r="BD86" s="57"/>
      <c r="BE86" s="57"/>
      <c r="BF86" s="57"/>
      <c r="BG86" s="57"/>
      <c r="BH86" s="57"/>
      <c r="BI86" s="60"/>
      <c r="BJ86" s="14"/>
    </row>
    <row r="87" spans="1:62" ht="14.45" customHeight="1" x14ac:dyDescent="0.2">
      <c r="A87" s="15"/>
      <c r="B87" s="15"/>
      <c r="C87" s="51" t="s">
        <v>159</v>
      </c>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3"/>
      <c r="BJ87" s="14"/>
    </row>
    <row r="88" spans="1:62" ht="14.45" customHeight="1" x14ac:dyDescent="0.2">
      <c r="A88" s="15"/>
      <c r="B88" s="15"/>
      <c r="C88" s="56"/>
      <c r="D88" s="57"/>
      <c r="E88" s="57"/>
      <c r="F88" s="57"/>
      <c r="G88" s="57"/>
      <c r="H88" s="57"/>
      <c r="I88" s="57"/>
      <c r="J88" s="57"/>
      <c r="K88" s="57"/>
      <c r="L88" s="57"/>
      <c r="M88" s="57"/>
      <c r="N88" s="57"/>
      <c r="O88" s="57"/>
      <c r="P88" s="57" t="s">
        <v>160</v>
      </c>
      <c r="Q88" s="57"/>
      <c r="R88" s="57"/>
      <c r="S88" s="57"/>
      <c r="T88" s="57"/>
      <c r="U88" s="57" t="s">
        <v>62</v>
      </c>
      <c r="V88" s="57"/>
      <c r="W88" s="57"/>
      <c r="X88" s="57"/>
      <c r="Y88" s="57"/>
      <c r="Z88" s="57"/>
      <c r="AA88" s="57"/>
      <c r="AB88" s="57" t="s">
        <v>76</v>
      </c>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60"/>
      <c r="BJ88" s="14"/>
    </row>
    <row r="89" spans="1:62" ht="8.4499999999999993" customHeight="1" x14ac:dyDescent="0.2">
      <c r="A89" s="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row>
    <row r="90" spans="1:62" ht="14.1" customHeight="1" x14ac:dyDescent="0.2">
      <c r="A90" s="15"/>
      <c r="B90" s="16" t="s">
        <v>73</v>
      </c>
      <c r="C90" s="15"/>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row>
    <row r="91" spans="1:62" ht="14.45" customHeight="1" x14ac:dyDescent="0.2">
      <c r="A91" s="15"/>
      <c r="B91" s="15"/>
      <c r="C91" s="48"/>
      <c r="D91" s="49"/>
      <c r="E91" s="24"/>
      <c r="F91" s="49" t="s">
        <v>76</v>
      </c>
      <c r="G91" s="49"/>
      <c r="H91" s="49"/>
      <c r="I91" s="49"/>
      <c r="J91" s="49"/>
      <c r="K91" s="49"/>
      <c r="L91" s="49"/>
      <c r="M91" s="24"/>
      <c r="N91" s="49" t="s">
        <v>77</v>
      </c>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50"/>
      <c r="BJ91" s="14"/>
    </row>
    <row r="92" spans="1:62" ht="14.45" customHeight="1" x14ac:dyDescent="0.2">
      <c r="A92" s="15"/>
      <c r="B92" s="15"/>
      <c r="C92" s="59" t="s">
        <v>80</v>
      </c>
      <c r="D92" s="49"/>
      <c r="E92" s="49"/>
      <c r="F92" s="49"/>
      <c r="G92" s="49"/>
      <c r="H92" s="49"/>
      <c r="I92" s="49"/>
      <c r="J92" s="49"/>
      <c r="K92" s="49"/>
      <c r="L92" s="49"/>
      <c r="M92" s="49"/>
      <c r="N92" s="159" t="str">
        <f>IF(ISBLANK(Data!D157),"",Data!D157)</f>
        <v/>
      </c>
      <c r="O92" s="159"/>
      <c r="P92" s="159"/>
      <c r="Q92" s="159"/>
      <c r="R92" s="159"/>
      <c r="S92" s="159"/>
      <c r="T92" s="159"/>
      <c r="U92" s="159"/>
      <c r="V92" s="159"/>
      <c r="W92" s="159"/>
      <c r="X92" s="159"/>
      <c r="Y92" s="159"/>
      <c r="Z92" s="159"/>
      <c r="AA92" s="159"/>
      <c r="AB92" s="159"/>
      <c r="AC92" s="159"/>
      <c r="AD92" s="159"/>
      <c r="AE92" s="159"/>
      <c r="AF92" s="159"/>
      <c r="AG92" s="159"/>
      <c r="AH92" s="159"/>
      <c r="AI92" s="159"/>
      <c r="AJ92" s="163"/>
      <c r="AK92" s="163"/>
      <c r="AL92" s="59" t="s">
        <v>81</v>
      </c>
      <c r="AM92" s="49"/>
      <c r="AN92" s="49"/>
      <c r="AO92" s="49"/>
      <c r="AP92" s="49"/>
      <c r="AQ92" s="49"/>
      <c r="AR92" s="49"/>
      <c r="AS92" s="49"/>
      <c r="AT92" s="49"/>
      <c r="AU92" s="159" t="str">
        <f>IF(ISBLANK(Data!D158),"",Data!D158)</f>
        <v/>
      </c>
      <c r="AV92" s="163"/>
      <c r="AW92" s="163"/>
      <c r="AX92" s="163"/>
      <c r="AY92" s="163"/>
      <c r="AZ92" s="163"/>
      <c r="BA92" s="163"/>
      <c r="BB92" s="163"/>
      <c r="BC92" s="163"/>
      <c r="BD92" s="163"/>
      <c r="BE92" s="163"/>
      <c r="BF92" s="163"/>
      <c r="BG92" s="163"/>
      <c r="BH92" s="163"/>
      <c r="BI92" s="164"/>
      <c r="BJ92" s="14"/>
    </row>
    <row r="93" spans="1:62" ht="14.45" customHeight="1" x14ac:dyDescent="0.2">
      <c r="A93" s="15"/>
      <c r="B93" s="15"/>
      <c r="C93" s="62" t="s">
        <v>83</v>
      </c>
      <c r="D93" s="52"/>
      <c r="E93" s="52"/>
      <c r="F93" s="52"/>
      <c r="G93" s="52"/>
      <c r="H93" s="52"/>
      <c r="I93" s="52"/>
      <c r="J93" s="52"/>
      <c r="K93" s="52"/>
      <c r="L93" s="52"/>
      <c r="M93" s="52"/>
      <c r="N93" s="52" t="s">
        <v>161</v>
      </c>
      <c r="O93" s="52"/>
      <c r="P93" s="52"/>
      <c r="Q93" s="52"/>
      <c r="R93" s="52"/>
      <c r="S93" s="52"/>
      <c r="T93" s="52"/>
      <c r="U93" s="52"/>
      <c r="V93" s="34"/>
      <c r="W93" s="52"/>
      <c r="X93" s="52"/>
      <c r="Y93" s="52" t="s">
        <v>123</v>
      </c>
      <c r="Z93" s="52"/>
      <c r="AA93" s="52"/>
      <c r="AB93" s="34"/>
      <c r="AC93" s="34"/>
      <c r="AD93" s="34"/>
      <c r="AE93" s="52"/>
      <c r="AF93" s="52"/>
      <c r="AG93" s="52"/>
      <c r="AH93" s="52"/>
      <c r="AI93" s="52"/>
      <c r="AJ93" s="52"/>
      <c r="AK93" s="53"/>
      <c r="AL93" s="59" t="s">
        <v>125</v>
      </c>
      <c r="AM93" s="49"/>
      <c r="AN93" s="49"/>
      <c r="AO93" s="49"/>
      <c r="AP93" s="49"/>
      <c r="AQ93" s="49"/>
      <c r="AR93" s="49"/>
      <c r="AS93" s="49"/>
      <c r="AT93" s="49"/>
      <c r="AU93" s="159" t="str">
        <f>IF(ISBLANK(Data!D159),"",Data!D159)</f>
        <v/>
      </c>
      <c r="AV93" s="163"/>
      <c r="AW93" s="163"/>
      <c r="AX93" s="163"/>
      <c r="AY93" s="163"/>
      <c r="AZ93" s="163"/>
      <c r="BA93" s="163"/>
      <c r="BB93" s="163"/>
      <c r="BC93" s="163"/>
      <c r="BD93" s="163"/>
      <c r="BE93" s="163"/>
      <c r="BF93" s="163"/>
      <c r="BG93" s="163"/>
      <c r="BH93" s="163"/>
      <c r="BI93" s="164"/>
      <c r="BJ93" s="14"/>
    </row>
    <row r="94" spans="1:62" ht="14.45" customHeight="1" x14ac:dyDescent="0.2">
      <c r="A94" s="15"/>
      <c r="B94" s="15"/>
      <c r="C94" s="62"/>
      <c r="D94" s="57"/>
      <c r="E94" s="57"/>
      <c r="F94" s="57"/>
      <c r="G94" s="57"/>
      <c r="H94" s="57"/>
      <c r="I94" s="57"/>
      <c r="J94" s="57"/>
      <c r="K94" s="57"/>
      <c r="L94" s="57"/>
      <c r="M94" s="57"/>
      <c r="N94" s="57" t="s">
        <v>162</v>
      </c>
      <c r="O94" s="57"/>
      <c r="P94" s="57"/>
      <c r="Q94" s="57"/>
      <c r="R94" s="57"/>
      <c r="S94" s="57"/>
      <c r="T94" s="57"/>
      <c r="U94" s="57"/>
      <c r="V94" s="57"/>
      <c r="W94" s="57"/>
      <c r="X94" s="57"/>
      <c r="Y94" s="57"/>
      <c r="Z94" s="57"/>
      <c r="AA94" s="57"/>
      <c r="AB94" s="57"/>
      <c r="AC94" s="57"/>
      <c r="AD94" s="63"/>
      <c r="AE94" s="57"/>
      <c r="AF94" s="57"/>
      <c r="AG94" s="57"/>
      <c r="AH94" s="57"/>
      <c r="AI94" s="57"/>
      <c r="AJ94" s="57"/>
      <c r="AK94" s="57"/>
      <c r="AL94" s="49"/>
      <c r="AM94" s="49"/>
      <c r="AN94" s="49"/>
      <c r="AO94" s="49"/>
      <c r="AP94" s="49"/>
      <c r="AQ94" s="49"/>
      <c r="AR94" s="49"/>
      <c r="AS94" s="49"/>
      <c r="AT94" s="49"/>
      <c r="AU94" s="49"/>
      <c r="AV94" s="89"/>
      <c r="AW94" s="89"/>
      <c r="AX94" s="89"/>
      <c r="AY94" s="89"/>
      <c r="AZ94" s="89"/>
      <c r="BA94" s="89"/>
      <c r="BB94" s="89"/>
      <c r="BC94" s="89"/>
      <c r="BD94" s="89"/>
      <c r="BE94" s="89"/>
      <c r="BF94" s="89"/>
      <c r="BG94" s="89"/>
      <c r="BH94" s="89"/>
      <c r="BI94" s="90"/>
      <c r="BJ94" s="14"/>
    </row>
    <row r="95" spans="1:62" ht="14.45" customHeight="1" x14ac:dyDescent="0.2">
      <c r="A95" s="15"/>
      <c r="B95" s="15"/>
      <c r="C95" s="59" t="s">
        <v>132</v>
      </c>
      <c r="D95" s="49"/>
      <c r="E95" s="49"/>
      <c r="F95" s="49"/>
      <c r="G95" s="49"/>
      <c r="H95" s="49"/>
      <c r="I95" s="49"/>
      <c r="J95" s="49"/>
      <c r="K95" s="49"/>
      <c r="L95" s="49"/>
      <c r="M95" s="49"/>
      <c r="N95" s="49"/>
      <c r="O95" s="49"/>
      <c r="P95" s="49"/>
      <c r="Q95" s="49"/>
      <c r="R95" s="49"/>
      <c r="S95" s="49"/>
      <c r="T95" s="49"/>
      <c r="U95" s="49"/>
      <c r="V95" s="49"/>
      <c r="W95" s="49"/>
      <c r="X95" s="24"/>
      <c r="Y95" s="49" t="s">
        <v>102</v>
      </c>
      <c r="Z95" s="49"/>
      <c r="AA95" s="49"/>
      <c r="AB95" s="24"/>
      <c r="AC95" s="49"/>
      <c r="AD95" s="49" t="s">
        <v>79</v>
      </c>
      <c r="AE95" s="49"/>
      <c r="AF95" s="49"/>
      <c r="AG95" s="49"/>
      <c r="AH95" s="49"/>
      <c r="AI95" s="49"/>
      <c r="AJ95" s="49"/>
      <c r="AK95" s="49"/>
      <c r="AL95" s="62" t="s">
        <v>163</v>
      </c>
      <c r="AM95" s="57"/>
      <c r="AN95" s="57"/>
      <c r="AO95" s="57"/>
      <c r="AP95" s="57"/>
      <c r="AQ95" s="57"/>
      <c r="AR95" s="57"/>
      <c r="AS95" s="57"/>
      <c r="AT95" s="57"/>
      <c r="AU95" s="57"/>
      <c r="AV95" s="57"/>
      <c r="AW95" s="57"/>
      <c r="AX95" s="57"/>
      <c r="AY95" s="57"/>
      <c r="AZ95" s="57"/>
      <c r="BA95" s="57"/>
      <c r="BB95" s="57"/>
      <c r="BD95" s="57"/>
      <c r="BE95" s="57" t="s">
        <v>21</v>
      </c>
      <c r="BF95" s="57"/>
      <c r="BH95" s="57" t="s">
        <v>20</v>
      </c>
      <c r="BI95" s="60"/>
      <c r="BJ95" s="14"/>
    </row>
    <row r="96" spans="1:62" ht="14.45" customHeight="1" x14ac:dyDescent="0.2">
      <c r="A96" s="15"/>
      <c r="B96" s="15"/>
      <c r="C96" s="51" t="s">
        <v>84</v>
      </c>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3"/>
      <c r="BJ96" s="14"/>
    </row>
    <row r="97" spans="1:62" ht="14.45" customHeight="1" x14ac:dyDescent="0.2">
      <c r="A97" s="15"/>
      <c r="B97" s="15"/>
      <c r="C97" s="54" t="s">
        <v>137</v>
      </c>
      <c r="D97" s="14"/>
      <c r="E97" s="14"/>
      <c r="F97" s="14"/>
      <c r="G97" s="14"/>
      <c r="H97" s="14"/>
      <c r="I97" s="14"/>
      <c r="J97" s="14"/>
      <c r="K97" s="14"/>
      <c r="L97" s="57"/>
      <c r="M97" s="57"/>
      <c r="N97" s="57" t="s">
        <v>16</v>
      </c>
      <c r="O97" s="57"/>
      <c r="P97" s="57"/>
      <c r="S97" s="57" t="s">
        <v>87</v>
      </c>
      <c r="T97" s="57"/>
      <c r="U97" s="57"/>
      <c r="V97" s="57"/>
      <c r="W97" s="57"/>
      <c r="X97" s="57"/>
      <c r="Y97" s="57"/>
      <c r="Z97" s="57"/>
      <c r="AA97" s="57"/>
      <c r="AB97" s="57"/>
      <c r="AC97" s="57"/>
      <c r="AD97" s="154" t="str">
        <f>IF(ISBLANK(Data!D168),"",Data!D168)</f>
        <v/>
      </c>
      <c r="AE97" s="185"/>
      <c r="AF97" s="185"/>
      <c r="AG97" s="185"/>
      <c r="AH97" s="185"/>
      <c r="AI97" s="185"/>
      <c r="AJ97" s="64" t="s">
        <v>23</v>
      </c>
      <c r="AK97" s="14"/>
      <c r="AL97" s="62" t="s">
        <v>91</v>
      </c>
      <c r="AM97" s="57"/>
      <c r="AN97" s="57"/>
      <c r="AO97" s="57"/>
      <c r="AP97" s="57"/>
      <c r="AQ97" s="57"/>
      <c r="AR97" s="57"/>
      <c r="AS97" s="57"/>
      <c r="AT97" s="57"/>
      <c r="AU97" s="57"/>
      <c r="AV97" s="57"/>
      <c r="AW97" s="57"/>
      <c r="AX97" s="57"/>
      <c r="AY97" s="150" t="str">
        <f>IF(ISBLANK(Data!D169),"",Data!D169)</f>
        <v/>
      </c>
      <c r="AZ97" s="150"/>
      <c r="BA97" s="150"/>
      <c r="BB97" s="150"/>
      <c r="BC97" s="150"/>
      <c r="BD97" s="150"/>
      <c r="BE97" s="150"/>
      <c r="BF97" s="150"/>
      <c r="BG97" s="57"/>
      <c r="BH97" s="64" t="s">
        <v>28</v>
      </c>
      <c r="BI97" s="60"/>
      <c r="BJ97" s="14"/>
    </row>
    <row r="98" spans="1:62" ht="14.45" customHeight="1" x14ac:dyDescent="0.2">
      <c r="A98" s="15"/>
      <c r="B98" s="15"/>
      <c r="C98" s="55"/>
      <c r="D98" s="14"/>
      <c r="E98" s="14"/>
      <c r="F98" s="14"/>
      <c r="G98" s="14"/>
      <c r="H98" s="14"/>
      <c r="I98" s="14"/>
      <c r="J98" s="14"/>
      <c r="K98" s="14"/>
      <c r="L98" s="49"/>
      <c r="M98" s="49"/>
      <c r="N98" s="49" t="s">
        <v>17</v>
      </c>
      <c r="O98" s="49"/>
      <c r="P98" s="49"/>
      <c r="S98" s="49" t="s">
        <v>156</v>
      </c>
      <c r="T98" s="49"/>
      <c r="U98" s="49"/>
      <c r="V98" s="49"/>
      <c r="W98" s="49"/>
      <c r="X98" s="49"/>
      <c r="Y98" s="49"/>
      <c r="Z98" s="49"/>
      <c r="AA98" s="49"/>
      <c r="AB98" s="49"/>
      <c r="AC98" s="49"/>
      <c r="AD98" s="156" t="str">
        <f>IF(ISBLANK(Data!D171),"",Data!D171)</f>
        <v/>
      </c>
      <c r="AE98" s="184"/>
      <c r="AF98" s="184"/>
      <c r="AG98" s="184"/>
      <c r="AH98" s="184"/>
      <c r="AI98" s="49" t="s">
        <v>90</v>
      </c>
      <c r="AJ98" s="24"/>
      <c r="AK98" s="14"/>
      <c r="AL98" s="59" t="s">
        <v>92</v>
      </c>
      <c r="AM98" s="49"/>
      <c r="AN98" s="57"/>
      <c r="AO98" s="57"/>
      <c r="AP98" s="57"/>
      <c r="AQ98" s="57"/>
      <c r="AR98" s="57"/>
      <c r="AS98" s="57"/>
      <c r="AT98" s="57"/>
      <c r="AU98" s="57"/>
      <c r="AV98" s="57"/>
      <c r="AW98" s="57"/>
      <c r="AX98" s="57"/>
      <c r="AY98" s="148" t="str">
        <f>IF(ISBLANK(Data!D172),"",Data!D172)</f>
        <v/>
      </c>
      <c r="AZ98" s="148"/>
      <c r="BA98" s="148"/>
      <c r="BB98" s="148"/>
      <c r="BC98" s="148"/>
      <c r="BD98" s="148"/>
      <c r="BE98" s="148"/>
      <c r="BF98" s="148"/>
      <c r="BG98" s="49"/>
      <c r="BH98" s="29" t="s">
        <v>28</v>
      </c>
      <c r="BI98" s="50"/>
      <c r="BJ98" s="14"/>
    </row>
    <row r="99" spans="1:62" ht="14.45" customHeight="1" x14ac:dyDescent="0.2">
      <c r="A99" s="15"/>
      <c r="B99" s="15"/>
      <c r="C99" s="55"/>
      <c r="D99" s="14"/>
      <c r="E99" s="14"/>
      <c r="F99" s="14"/>
      <c r="G99" s="14"/>
      <c r="H99" s="14"/>
      <c r="I99" s="14"/>
      <c r="J99" s="14"/>
      <c r="K99" s="14"/>
      <c r="L99" s="49"/>
      <c r="M99" s="49"/>
      <c r="N99" s="49" t="s">
        <v>248</v>
      </c>
      <c r="O99" s="49"/>
      <c r="P99" s="49"/>
      <c r="S99" s="14"/>
      <c r="T99" s="14"/>
      <c r="U99" s="14"/>
      <c r="V99" s="14"/>
      <c r="W99" s="14"/>
      <c r="X99" s="14"/>
      <c r="Y99" s="14"/>
      <c r="Z99" s="14"/>
      <c r="AA99" s="14"/>
      <c r="AB99" s="14"/>
      <c r="AC99" s="14"/>
      <c r="AD99" s="14"/>
      <c r="AE99" s="14"/>
      <c r="AF99" s="14"/>
      <c r="AG99" s="14"/>
      <c r="AH99" s="14"/>
      <c r="AI99" s="14"/>
      <c r="AJ99" s="14"/>
      <c r="AK99" s="14"/>
      <c r="AL99" s="59" t="s">
        <v>93</v>
      </c>
      <c r="AM99" s="49"/>
      <c r="AN99" s="57"/>
      <c r="AO99" s="57"/>
      <c r="AP99" s="57"/>
      <c r="AQ99" s="57"/>
      <c r="AR99" s="57"/>
      <c r="AS99" s="57"/>
      <c r="AT99" s="57"/>
      <c r="AU99" s="57"/>
      <c r="AV99" s="57"/>
      <c r="AW99" s="57"/>
      <c r="AX99" s="57"/>
      <c r="AY99" s="148" t="str">
        <f>IF(ISBLANK(Data!D174),"",Data!D174)</f>
        <v/>
      </c>
      <c r="AZ99" s="148"/>
      <c r="BA99" s="148"/>
      <c r="BB99" s="148"/>
      <c r="BC99" s="148"/>
      <c r="BD99" s="148"/>
      <c r="BE99" s="148"/>
      <c r="BF99" s="148"/>
      <c r="BG99" s="49"/>
      <c r="BH99" s="29" t="s">
        <v>28</v>
      </c>
      <c r="BI99" s="50"/>
      <c r="BJ99" s="14"/>
    </row>
    <row r="100" spans="1:62" ht="14.45" customHeight="1" x14ac:dyDescent="0.2">
      <c r="A100" s="15"/>
      <c r="B100" s="15"/>
      <c r="C100" s="56"/>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9" t="s">
        <v>141</v>
      </c>
      <c r="AM100" s="49"/>
      <c r="AN100" s="57"/>
      <c r="AO100" s="57"/>
      <c r="AP100" s="57"/>
      <c r="AQ100" s="57"/>
      <c r="AR100" s="57"/>
      <c r="AS100" s="57"/>
      <c r="AT100" s="57"/>
      <c r="AU100" s="57"/>
      <c r="AV100" s="57"/>
      <c r="AW100" s="57"/>
      <c r="AX100" s="57"/>
      <c r="AY100" s="148" t="str">
        <f>IF(ISBLANK(Data!D175),"",Data!D175)</f>
        <v/>
      </c>
      <c r="AZ100" s="148"/>
      <c r="BA100" s="148"/>
      <c r="BB100" s="148"/>
      <c r="BC100" s="148"/>
      <c r="BD100" s="148"/>
      <c r="BE100" s="148"/>
      <c r="BF100" s="148"/>
      <c r="BG100" s="49"/>
      <c r="BH100" s="49"/>
      <c r="BI100" s="50"/>
      <c r="BJ100" s="14"/>
    </row>
    <row r="101" spans="1:62" ht="14.45" customHeight="1" x14ac:dyDescent="0.2">
      <c r="A101" s="15"/>
      <c r="B101" s="15"/>
      <c r="C101" s="51" t="s">
        <v>94</v>
      </c>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3"/>
      <c r="BJ101" s="14"/>
    </row>
    <row r="102" spans="1:62" ht="14.45" customHeight="1" x14ac:dyDescent="0.2">
      <c r="A102" s="15"/>
      <c r="B102" s="15"/>
      <c r="C102" s="62" t="s">
        <v>164</v>
      </c>
      <c r="D102" s="57"/>
      <c r="E102" s="57"/>
      <c r="F102" s="57"/>
      <c r="G102" s="57"/>
      <c r="H102" s="57"/>
      <c r="I102" s="57"/>
      <c r="J102" s="57"/>
      <c r="K102" s="57"/>
      <c r="L102" s="57"/>
      <c r="M102" s="57"/>
      <c r="N102" s="57"/>
      <c r="O102" s="57"/>
      <c r="P102" s="57"/>
      <c r="Q102" s="57"/>
      <c r="R102" s="57"/>
      <c r="S102" s="57"/>
      <c r="T102" s="57"/>
      <c r="U102" s="57" t="s">
        <v>165</v>
      </c>
      <c r="V102" s="57"/>
      <c r="W102" s="57"/>
      <c r="X102" s="57"/>
      <c r="Y102" s="57"/>
      <c r="Z102" s="57"/>
      <c r="AA102" s="57"/>
      <c r="AB102" s="57"/>
      <c r="AC102" s="57"/>
      <c r="AD102" s="57"/>
      <c r="AE102" s="57"/>
      <c r="AF102" s="57"/>
      <c r="AG102" s="57"/>
      <c r="AH102" s="57"/>
      <c r="AI102" s="57"/>
      <c r="AJ102" s="57"/>
      <c r="AK102" s="57"/>
      <c r="AL102" s="57"/>
      <c r="AM102" s="57" t="s">
        <v>166</v>
      </c>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60"/>
      <c r="BJ102" s="14"/>
    </row>
    <row r="103" spans="1:62" ht="14.45" customHeight="1" x14ac:dyDescent="0.2">
      <c r="A103" s="15"/>
      <c r="B103" s="15"/>
      <c r="C103" s="58" t="s">
        <v>167</v>
      </c>
      <c r="D103" s="49"/>
      <c r="E103" s="49"/>
      <c r="F103" s="49"/>
      <c r="G103" s="49"/>
      <c r="H103" s="49"/>
      <c r="I103" s="49"/>
      <c r="J103" s="49"/>
      <c r="K103" s="49"/>
      <c r="L103" s="49"/>
      <c r="M103" s="49"/>
      <c r="N103" s="49"/>
      <c r="O103" s="49"/>
      <c r="P103" s="49"/>
      <c r="Q103" s="49"/>
      <c r="R103" s="49"/>
      <c r="S103" s="49"/>
      <c r="T103" s="156" t="str">
        <f>IF(ISBLANK(Data!D178),"",Data!D178)</f>
        <v/>
      </c>
      <c r="U103" s="184"/>
      <c r="V103" s="184"/>
      <c r="W103" s="184"/>
      <c r="X103" s="184"/>
      <c r="Y103" s="184"/>
      <c r="Z103" s="49" t="s">
        <v>25</v>
      </c>
      <c r="AA103" s="49"/>
      <c r="AB103" s="24"/>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50"/>
      <c r="BJ103" s="14"/>
    </row>
    <row r="104" spans="1:62" ht="14.45" customHeight="1" x14ac:dyDescent="0.2">
      <c r="A104" s="15"/>
      <c r="B104" s="15"/>
      <c r="C104" s="59" t="s">
        <v>168</v>
      </c>
      <c r="D104" s="49"/>
      <c r="E104" s="49"/>
      <c r="F104" s="49"/>
      <c r="G104" s="49"/>
      <c r="H104" s="49"/>
      <c r="I104" s="49"/>
      <c r="J104" s="49"/>
      <c r="K104" s="49"/>
      <c r="L104" s="49"/>
      <c r="M104" s="49"/>
      <c r="N104" s="49"/>
      <c r="O104" s="49"/>
      <c r="P104" s="49"/>
      <c r="Q104" s="49"/>
      <c r="R104" s="49"/>
      <c r="S104" s="49"/>
      <c r="T104" s="156" t="str">
        <f>IF(ISBLANK(Data!D179),"",Data!D179)</f>
        <v/>
      </c>
      <c r="U104" s="184"/>
      <c r="V104" s="184"/>
      <c r="W104" s="184"/>
      <c r="X104" s="184"/>
      <c r="Y104" s="184"/>
      <c r="Z104" s="49" t="s">
        <v>29</v>
      </c>
      <c r="AA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50"/>
      <c r="BJ104" s="14"/>
    </row>
    <row r="105" spans="1:62" ht="14.45" customHeight="1" x14ac:dyDescent="0.2">
      <c r="A105" s="15"/>
      <c r="B105" s="15"/>
      <c r="C105" s="54" t="s">
        <v>169</v>
      </c>
      <c r="D105" s="14"/>
      <c r="E105" s="14"/>
      <c r="F105" s="14"/>
      <c r="G105" s="14"/>
      <c r="H105" s="14"/>
      <c r="I105" s="14"/>
      <c r="J105" s="14"/>
      <c r="K105" s="14"/>
      <c r="L105" s="14"/>
      <c r="M105" s="14"/>
      <c r="N105" s="14"/>
      <c r="O105" s="14"/>
      <c r="P105" s="14"/>
      <c r="Q105" s="14"/>
      <c r="R105" s="14"/>
      <c r="S105" s="49"/>
      <c r="T105" s="49"/>
      <c r="U105" s="49" t="s">
        <v>170</v>
      </c>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50"/>
      <c r="BJ105" s="14"/>
    </row>
    <row r="106" spans="1:62" ht="14.45" customHeight="1" x14ac:dyDescent="0.2">
      <c r="A106" s="15"/>
      <c r="B106" s="15"/>
      <c r="C106" s="55"/>
      <c r="D106" s="14"/>
      <c r="E106" s="14"/>
      <c r="F106" s="14"/>
      <c r="G106" s="14"/>
      <c r="H106" s="14"/>
      <c r="I106" s="14"/>
      <c r="J106" s="14"/>
      <c r="K106" s="14"/>
      <c r="L106" s="14"/>
      <c r="M106" s="14"/>
      <c r="N106" s="14"/>
      <c r="O106" s="14"/>
      <c r="P106" s="14"/>
      <c r="Q106" s="14"/>
      <c r="R106" s="14"/>
      <c r="S106" s="49"/>
      <c r="T106" s="49"/>
      <c r="U106" s="49" t="s">
        <v>171</v>
      </c>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50"/>
      <c r="BJ106" s="14"/>
    </row>
    <row r="107" spans="1:62" ht="14.45" customHeight="1" x14ac:dyDescent="0.2">
      <c r="A107" s="15"/>
      <c r="B107" s="15"/>
      <c r="C107" s="55"/>
      <c r="D107" s="14"/>
      <c r="E107" s="14"/>
      <c r="F107" s="14"/>
      <c r="G107" s="14"/>
      <c r="H107" s="14"/>
      <c r="I107" s="14"/>
      <c r="J107" s="14"/>
      <c r="K107" s="14"/>
      <c r="L107" s="14"/>
      <c r="M107" s="14"/>
      <c r="N107" s="14"/>
      <c r="O107" s="14"/>
      <c r="P107" s="14"/>
      <c r="Q107" s="14"/>
      <c r="R107" s="14"/>
      <c r="S107" s="49"/>
      <c r="T107" s="49"/>
      <c r="U107" s="49" t="s">
        <v>172</v>
      </c>
      <c r="V107" s="49"/>
      <c r="W107" s="49"/>
      <c r="X107" s="49"/>
      <c r="Y107" s="49"/>
      <c r="Z107" s="49"/>
      <c r="AA107" s="49"/>
      <c r="AB107" s="49"/>
      <c r="AC107" s="49"/>
      <c r="AD107" s="49"/>
      <c r="AE107" s="49"/>
      <c r="AF107" s="49"/>
      <c r="AG107" s="49"/>
      <c r="AH107" s="49"/>
      <c r="AI107" s="49"/>
      <c r="AJ107" s="49"/>
      <c r="AK107" s="49" t="s">
        <v>173</v>
      </c>
      <c r="AL107" s="49"/>
      <c r="AM107" s="49"/>
      <c r="AN107" s="49"/>
      <c r="AO107" s="49"/>
      <c r="AP107" s="49" t="s">
        <v>174</v>
      </c>
      <c r="AQ107" s="49"/>
      <c r="AR107" s="49"/>
      <c r="AS107" s="49"/>
      <c r="AT107" s="49"/>
      <c r="AU107" s="49"/>
      <c r="AV107" s="49"/>
      <c r="AW107" s="49"/>
      <c r="AX107" s="49"/>
      <c r="AY107" s="49"/>
      <c r="AZ107" s="49"/>
      <c r="BA107" s="49"/>
      <c r="BB107" s="49"/>
      <c r="BC107" s="49"/>
      <c r="BD107" s="49"/>
      <c r="BE107" s="49"/>
      <c r="BF107" s="49"/>
      <c r="BG107" s="49"/>
      <c r="BH107" s="49"/>
      <c r="BI107" s="50"/>
      <c r="BJ107" s="14"/>
    </row>
    <row r="108" spans="1:62" ht="14.45" customHeight="1" x14ac:dyDescent="0.2">
      <c r="A108" s="15"/>
      <c r="B108" s="15"/>
      <c r="C108" s="55"/>
      <c r="D108" s="14"/>
      <c r="E108" s="14"/>
      <c r="F108" s="14"/>
      <c r="G108" s="14"/>
      <c r="H108" s="14"/>
      <c r="I108" s="14"/>
      <c r="J108" s="14"/>
      <c r="K108" s="14"/>
      <c r="L108" s="14"/>
      <c r="M108" s="14"/>
      <c r="N108" s="14"/>
      <c r="O108" s="14"/>
      <c r="P108" s="14"/>
      <c r="Q108" s="14"/>
      <c r="R108" s="14"/>
      <c r="S108" s="49"/>
      <c r="T108" s="49"/>
      <c r="U108" s="49" t="s">
        <v>134</v>
      </c>
      <c r="V108" s="49"/>
      <c r="W108" s="49"/>
      <c r="X108" s="49"/>
      <c r="Y108" s="49"/>
      <c r="Z108" s="49"/>
      <c r="AA108" s="49"/>
      <c r="AB108" s="49"/>
      <c r="AC108" s="49"/>
      <c r="AD108" s="49"/>
      <c r="AE108" s="49"/>
      <c r="AF108" s="49"/>
      <c r="AG108" s="49"/>
      <c r="AH108" s="49"/>
      <c r="AI108" s="49"/>
      <c r="AJ108" s="49"/>
      <c r="AK108" s="49"/>
      <c r="AL108" s="49"/>
      <c r="AM108" s="49"/>
      <c r="AN108" s="49" t="s">
        <v>135</v>
      </c>
      <c r="AO108" s="49"/>
      <c r="AP108" s="49"/>
      <c r="AQ108" s="49"/>
      <c r="AR108" s="49"/>
      <c r="AS108" s="159" t="str">
        <f>IF(ISBLANK(Data!D186),"",Data!D186)</f>
        <v/>
      </c>
      <c r="AT108" s="159"/>
      <c r="AU108" s="159"/>
      <c r="AV108" s="159"/>
      <c r="AW108" s="159"/>
      <c r="AX108" s="159"/>
      <c r="AY108" s="159"/>
      <c r="AZ108" s="159"/>
      <c r="BA108" s="159"/>
      <c r="BB108" s="159"/>
      <c r="BC108" s="159"/>
      <c r="BD108" s="159"/>
      <c r="BE108" s="159"/>
      <c r="BF108" s="159"/>
      <c r="BG108" s="159"/>
      <c r="BH108" s="159"/>
      <c r="BI108" s="50"/>
      <c r="BJ108" s="14"/>
    </row>
    <row r="109" spans="1:62" ht="14.45" customHeight="1" x14ac:dyDescent="0.2">
      <c r="A109" s="15"/>
      <c r="B109" s="15"/>
      <c r="C109" s="55"/>
      <c r="D109" s="14"/>
      <c r="E109" s="14"/>
      <c r="F109" s="14"/>
      <c r="G109" s="14"/>
      <c r="H109" s="14"/>
      <c r="I109" s="14"/>
      <c r="J109" s="14"/>
      <c r="K109" s="14"/>
      <c r="L109" s="14"/>
      <c r="M109" s="14"/>
      <c r="N109" s="14"/>
      <c r="O109" s="14"/>
      <c r="P109" s="14"/>
      <c r="Q109" s="14"/>
      <c r="R109" s="14"/>
      <c r="S109" s="49"/>
      <c r="T109" s="49"/>
      <c r="U109" s="49" t="s">
        <v>175</v>
      </c>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50"/>
      <c r="BJ109" s="14"/>
    </row>
    <row r="110" spans="1:62" ht="14.45" customHeight="1" x14ac:dyDescent="0.2">
      <c r="A110" s="15"/>
      <c r="B110" s="15"/>
      <c r="C110" s="56"/>
      <c r="D110" s="57"/>
      <c r="E110" s="57"/>
      <c r="F110" s="57"/>
      <c r="G110" s="57"/>
      <c r="H110" s="57"/>
      <c r="I110" s="57"/>
      <c r="J110" s="57"/>
      <c r="K110" s="57"/>
      <c r="L110" s="57"/>
      <c r="M110" s="57"/>
      <c r="N110" s="57"/>
      <c r="O110" s="57"/>
      <c r="P110" s="57"/>
      <c r="Q110" s="57"/>
      <c r="R110" s="57"/>
      <c r="S110" s="49"/>
      <c r="T110" s="49"/>
      <c r="U110" s="49" t="s">
        <v>176</v>
      </c>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50"/>
      <c r="BJ110" s="14"/>
    </row>
    <row r="111" spans="1:62" ht="8.4499999999999993" customHeight="1" x14ac:dyDescent="0.2">
      <c r="A111" s="15"/>
      <c r="B111" s="15"/>
      <c r="C111" s="15"/>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row>
    <row r="112" spans="1:62" ht="14.1" customHeight="1" x14ac:dyDescent="0.2">
      <c r="A112" s="15"/>
      <c r="B112" s="16" t="s">
        <v>74</v>
      </c>
      <c r="C112" s="15"/>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row>
    <row r="113" spans="1:62" ht="14.45" customHeight="1" x14ac:dyDescent="0.2">
      <c r="A113" s="15"/>
      <c r="B113" s="15"/>
      <c r="C113" s="48"/>
      <c r="D113" s="49"/>
      <c r="E113" s="24"/>
      <c r="F113" s="49" t="s">
        <v>76</v>
      </c>
      <c r="G113" s="49"/>
      <c r="H113" s="49"/>
      <c r="I113" s="49"/>
      <c r="J113" s="49"/>
      <c r="K113" s="49"/>
      <c r="L113" s="49"/>
      <c r="M113" s="24"/>
      <c r="N113" s="49" t="s">
        <v>77</v>
      </c>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50"/>
      <c r="BJ113" s="14"/>
    </row>
    <row r="114" spans="1:62" ht="14.45" customHeight="1" x14ac:dyDescent="0.2">
      <c r="A114" s="15"/>
      <c r="B114" s="15"/>
      <c r="C114" s="58" t="s">
        <v>80</v>
      </c>
      <c r="D114" s="52"/>
      <c r="E114" s="52"/>
      <c r="F114" s="52"/>
      <c r="G114" s="52"/>
      <c r="H114" s="52"/>
      <c r="I114" s="52"/>
      <c r="J114" s="52"/>
      <c r="K114" s="52"/>
      <c r="L114" s="52"/>
      <c r="M114" s="52"/>
      <c r="N114" s="186" t="str">
        <f>IF(ISBLANK(Data!D191),"",Data!D191)</f>
        <v/>
      </c>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7"/>
      <c r="AK114" s="187"/>
      <c r="AL114" s="58" t="s">
        <v>81</v>
      </c>
      <c r="AM114" s="14"/>
      <c r="AN114" s="14"/>
      <c r="AO114" s="14"/>
      <c r="AP114" s="14"/>
      <c r="AQ114" s="14"/>
      <c r="AR114" s="14"/>
      <c r="AS114" s="24"/>
      <c r="AT114" s="49"/>
      <c r="AU114" s="159" t="str">
        <f>IF(ISBLANK(Data!D192),"",Data!D192)</f>
        <v/>
      </c>
      <c r="AV114" s="163"/>
      <c r="AW114" s="163"/>
      <c r="AX114" s="163"/>
      <c r="AY114" s="163"/>
      <c r="AZ114" s="163"/>
      <c r="BA114" s="163"/>
      <c r="BB114" s="163"/>
      <c r="BC114" s="163"/>
      <c r="BD114" s="163"/>
      <c r="BE114" s="163"/>
      <c r="BF114" s="163"/>
      <c r="BG114" s="163"/>
      <c r="BH114" s="163"/>
      <c r="BI114" s="164"/>
      <c r="BJ114" s="14"/>
    </row>
    <row r="115" spans="1:62" ht="14.45" customHeight="1" x14ac:dyDescent="0.2">
      <c r="A115" s="15"/>
      <c r="B115" s="15"/>
      <c r="C115" s="59" t="s">
        <v>83</v>
      </c>
      <c r="D115" s="49"/>
      <c r="E115" s="49"/>
      <c r="F115" s="49"/>
      <c r="G115" s="49"/>
      <c r="H115" s="49"/>
      <c r="I115" s="49"/>
      <c r="J115" s="49"/>
      <c r="K115" s="49"/>
      <c r="L115" s="49"/>
      <c r="M115" s="49"/>
      <c r="N115" s="49"/>
      <c r="O115" s="49"/>
      <c r="P115" s="49" t="s">
        <v>177</v>
      </c>
      <c r="Q115" s="49"/>
      <c r="R115" s="49"/>
      <c r="S115" s="49"/>
      <c r="T115" s="49"/>
      <c r="U115" s="49"/>
      <c r="V115" s="49"/>
      <c r="W115" s="49"/>
      <c r="X115" s="24"/>
      <c r="Y115" s="49" t="s">
        <v>178</v>
      </c>
      <c r="Z115" s="49"/>
      <c r="AA115" s="49"/>
      <c r="AB115" s="49"/>
      <c r="AC115" s="49"/>
      <c r="AD115" s="49"/>
      <c r="AE115" s="49"/>
      <c r="AF115" s="49"/>
      <c r="AG115" s="49"/>
      <c r="AH115" s="49"/>
      <c r="AI115" s="49"/>
      <c r="AJ115" s="49"/>
      <c r="AK115" s="49"/>
      <c r="AL115" s="59" t="s">
        <v>125</v>
      </c>
      <c r="AM115" s="49"/>
      <c r="AN115" s="49"/>
      <c r="AO115" s="49"/>
      <c r="AP115" s="49"/>
      <c r="AQ115" s="49"/>
      <c r="AR115" s="49"/>
      <c r="AT115" s="49"/>
      <c r="AU115" s="159" t="str">
        <f>IF(ISBLANK(Data!D193),"",Data!D193)</f>
        <v/>
      </c>
      <c r="AV115" s="163"/>
      <c r="AW115" s="163"/>
      <c r="AX115" s="163"/>
      <c r="AY115" s="163"/>
      <c r="AZ115" s="163"/>
      <c r="BA115" s="163"/>
      <c r="BB115" s="163"/>
      <c r="BC115" s="163"/>
      <c r="BD115" s="163"/>
      <c r="BE115" s="163"/>
      <c r="BF115" s="163"/>
      <c r="BG115" s="163"/>
      <c r="BH115" s="163"/>
      <c r="BI115" s="164"/>
      <c r="BJ115" s="14"/>
    </row>
    <row r="116" spans="1:62" ht="14.45" customHeight="1" x14ac:dyDescent="0.2">
      <c r="A116" s="15"/>
      <c r="B116" s="15"/>
      <c r="C116" s="51" t="s">
        <v>84</v>
      </c>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3"/>
      <c r="BJ116" s="14"/>
    </row>
    <row r="117" spans="1:62" ht="14.45" customHeight="1" x14ac:dyDescent="0.2">
      <c r="A117" s="15"/>
      <c r="B117" s="15"/>
      <c r="C117" s="54" t="s">
        <v>85</v>
      </c>
      <c r="D117" s="14"/>
      <c r="E117" s="14"/>
      <c r="F117" s="14"/>
      <c r="G117" s="14"/>
      <c r="H117" s="14"/>
      <c r="I117" s="14"/>
      <c r="J117" s="14"/>
      <c r="K117" s="14"/>
      <c r="L117" s="57"/>
      <c r="M117" s="57"/>
      <c r="N117" s="57" t="s">
        <v>16</v>
      </c>
      <c r="O117" s="57"/>
      <c r="P117" s="57"/>
      <c r="S117" s="57" t="s">
        <v>179</v>
      </c>
      <c r="T117" s="57"/>
      <c r="U117" s="57"/>
      <c r="V117" s="57"/>
      <c r="W117" s="57"/>
      <c r="X117" s="57"/>
      <c r="Y117" s="57"/>
      <c r="Z117" s="57"/>
      <c r="AA117" s="57"/>
      <c r="AB117" s="57"/>
      <c r="AC117" s="57"/>
      <c r="AD117" s="154" t="str">
        <f>IF(ISBLANK(Data!D197),"",Data!D197)</f>
        <v/>
      </c>
      <c r="AE117" s="185"/>
      <c r="AF117" s="185"/>
      <c r="AG117" s="185"/>
      <c r="AH117" s="185"/>
      <c r="AI117" s="57" t="s">
        <v>23</v>
      </c>
      <c r="AJ117" s="64"/>
      <c r="AK117" s="14"/>
      <c r="AL117" s="62" t="s">
        <v>91</v>
      </c>
      <c r="AM117" s="57"/>
      <c r="AN117" s="57"/>
      <c r="AO117" s="57"/>
      <c r="AP117" s="57"/>
      <c r="AQ117" s="57"/>
      <c r="AR117" s="57"/>
      <c r="AS117" s="57"/>
      <c r="AT117" s="57"/>
      <c r="AU117" s="57"/>
      <c r="AV117" s="57"/>
      <c r="AW117" s="57"/>
      <c r="AX117" s="57"/>
      <c r="AY117" s="150" t="str">
        <f>IF(ISBLANK(Data!D198),"",Data!D198)</f>
        <v/>
      </c>
      <c r="AZ117" s="150"/>
      <c r="BA117" s="150"/>
      <c r="BB117" s="150"/>
      <c r="BC117" s="150"/>
      <c r="BD117" s="150"/>
      <c r="BE117" s="150"/>
      <c r="BF117" s="150"/>
      <c r="BG117" s="57"/>
      <c r="BH117" s="64" t="s">
        <v>28</v>
      </c>
      <c r="BI117" s="60"/>
      <c r="BJ117" s="14"/>
    </row>
    <row r="118" spans="1:62" ht="14.45" customHeight="1" x14ac:dyDescent="0.2">
      <c r="A118" s="15"/>
      <c r="B118" s="15"/>
      <c r="C118" s="55"/>
      <c r="D118" s="14"/>
      <c r="E118" s="14"/>
      <c r="F118" s="14"/>
      <c r="G118" s="14"/>
      <c r="H118" s="14"/>
      <c r="I118" s="14"/>
      <c r="J118" s="14"/>
      <c r="K118" s="14"/>
      <c r="L118" s="49"/>
      <c r="M118" s="49"/>
      <c r="N118" s="49" t="s">
        <v>17</v>
      </c>
      <c r="O118" s="49"/>
      <c r="P118" s="49"/>
      <c r="S118" s="57" t="s">
        <v>89</v>
      </c>
      <c r="T118" s="57"/>
      <c r="U118" s="57"/>
      <c r="V118" s="57"/>
      <c r="W118" s="57"/>
      <c r="X118" s="57"/>
      <c r="Y118" s="57"/>
      <c r="Z118" s="57"/>
      <c r="AA118" s="57"/>
      <c r="AB118" s="57"/>
      <c r="AC118" s="57"/>
      <c r="AD118" s="156" t="str">
        <f>IF(ISBLANK(Data!D200),"",Data!D200)</f>
        <v/>
      </c>
      <c r="AE118" s="184"/>
      <c r="AF118" s="184"/>
      <c r="AG118" s="184"/>
      <c r="AH118" s="184"/>
      <c r="AI118" s="49" t="s">
        <v>90</v>
      </c>
      <c r="AJ118" s="29"/>
      <c r="AK118" s="14"/>
      <c r="AL118" s="59" t="s">
        <v>92</v>
      </c>
      <c r="AM118" s="57"/>
      <c r="AN118" s="57"/>
      <c r="AO118" s="57"/>
      <c r="AP118" s="57"/>
      <c r="AQ118" s="57"/>
      <c r="AR118" s="57"/>
      <c r="AS118" s="57"/>
      <c r="AT118" s="57"/>
      <c r="AU118" s="57"/>
      <c r="AV118" s="57"/>
      <c r="AW118" s="57"/>
      <c r="AX118" s="57"/>
      <c r="AY118" s="148" t="str">
        <f>IF(ISBLANK(Data!D201),"",Data!D201)</f>
        <v/>
      </c>
      <c r="AZ118" s="148"/>
      <c r="BA118" s="148"/>
      <c r="BB118" s="148"/>
      <c r="BC118" s="148"/>
      <c r="BD118" s="148"/>
      <c r="BE118" s="148"/>
      <c r="BF118" s="148"/>
      <c r="BG118" s="49"/>
      <c r="BH118" s="29" t="s">
        <v>28</v>
      </c>
      <c r="BI118" s="50"/>
      <c r="BJ118" s="14"/>
    </row>
    <row r="119" spans="1:62" ht="14.45" customHeight="1" x14ac:dyDescent="0.2">
      <c r="A119" s="15"/>
      <c r="B119" s="15"/>
      <c r="C119" s="55"/>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59" t="s">
        <v>93</v>
      </c>
      <c r="AM119" s="57"/>
      <c r="AN119" s="57"/>
      <c r="AO119" s="57"/>
      <c r="AP119" s="57"/>
      <c r="AQ119" s="57"/>
      <c r="AR119" s="57"/>
      <c r="AS119" s="57"/>
      <c r="AT119" s="57"/>
      <c r="AU119" s="57"/>
      <c r="AV119" s="57"/>
      <c r="AW119" s="57"/>
      <c r="AX119" s="57"/>
      <c r="AY119" s="148" t="str">
        <f>IF(ISBLANK(Data!D202),"",Data!D202)</f>
        <v/>
      </c>
      <c r="AZ119" s="148"/>
      <c r="BA119" s="148"/>
      <c r="BB119" s="148"/>
      <c r="BC119" s="148"/>
      <c r="BD119" s="148"/>
      <c r="BE119" s="148"/>
      <c r="BF119" s="148"/>
      <c r="BG119" s="49"/>
      <c r="BH119" s="29" t="s">
        <v>28</v>
      </c>
      <c r="BI119" s="50"/>
      <c r="BJ119" s="14"/>
    </row>
    <row r="120" spans="1:62" ht="14.45" customHeight="1" x14ac:dyDescent="0.2">
      <c r="A120" s="15"/>
      <c r="B120" s="15"/>
      <c r="C120" s="56"/>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9" t="s">
        <v>141</v>
      </c>
      <c r="AM120" s="57"/>
      <c r="AN120" s="57"/>
      <c r="AO120" s="57"/>
      <c r="AP120" s="57"/>
      <c r="AQ120" s="57"/>
      <c r="AR120" s="57"/>
      <c r="AS120" s="57"/>
      <c r="AT120" s="57"/>
      <c r="AU120" s="57"/>
      <c r="AV120" s="57"/>
      <c r="AW120" s="57"/>
      <c r="AX120" s="57"/>
      <c r="AY120" s="148" t="str">
        <f>IF(ISBLANK(Data!D203),"",Data!D203)</f>
        <v/>
      </c>
      <c r="AZ120" s="148"/>
      <c r="BA120" s="148"/>
      <c r="BB120" s="148"/>
      <c r="BC120" s="148"/>
      <c r="BD120" s="148"/>
      <c r="BE120" s="148"/>
      <c r="BF120" s="148"/>
      <c r="BG120" s="49"/>
      <c r="BH120" s="49"/>
      <c r="BI120" s="50"/>
      <c r="BJ120" s="14"/>
    </row>
    <row r="121" spans="1:62" ht="14.45" customHeight="1" x14ac:dyDescent="0.2">
      <c r="A121" s="15"/>
      <c r="B121" s="15"/>
      <c r="C121" s="51" t="s">
        <v>94</v>
      </c>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3"/>
      <c r="BJ121" s="14"/>
    </row>
    <row r="122" spans="1:62" ht="14.45" customHeight="1" x14ac:dyDescent="0.2">
      <c r="A122" s="15"/>
      <c r="B122" s="15"/>
      <c r="C122" s="55"/>
      <c r="D122" s="14"/>
      <c r="E122" s="14"/>
      <c r="F122" s="14"/>
      <c r="G122" s="14"/>
      <c r="H122" s="14"/>
      <c r="I122" s="14"/>
      <c r="J122" s="14"/>
      <c r="K122" s="14"/>
      <c r="L122" s="14"/>
      <c r="M122" s="14"/>
      <c r="N122" s="14"/>
      <c r="O122" s="57"/>
      <c r="P122" s="63"/>
      <c r="Q122" s="57" t="s">
        <v>181</v>
      </c>
      <c r="R122" s="57"/>
      <c r="S122" s="57"/>
      <c r="T122" s="57"/>
      <c r="U122" s="57"/>
      <c r="V122" s="57"/>
      <c r="W122" s="57"/>
      <c r="X122" s="57"/>
      <c r="Y122" s="57"/>
      <c r="Z122" s="57"/>
      <c r="AA122" s="57"/>
      <c r="AB122" s="57"/>
      <c r="AC122" s="57"/>
      <c r="AD122" s="57"/>
      <c r="AE122" s="57"/>
      <c r="AF122" s="57"/>
      <c r="AG122" s="57"/>
      <c r="AH122" s="57"/>
      <c r="AI122" s="57"/>
      <c r="AJ122" s="57"/>
      <c r="AK122" s="57"/>
      <c r="AL122" s="57"/>
      <c r="AM122" s="63"/>
      <c r="AN122" s="57" t="s">
        <v>182</v>
      </c>
      <c r="AO122" s="57"/>
      <c r="AP122" s="57"/>
      <c r="AQ122" s="57"/>
      <c r="AR122" s="57"/>
      <c r="AS122" s="57"/>
      <c r="AT122" s="57"/>
      <c r="AU122" s="57"/>
      <c r="AV122" s="57"/>
      <c r="AW122" s="57"/>
      <c r="AX122" s="57"/>
      <c r="AY122" s="57"/>
      <c r="AZ122" s="57"/>
      <c r="BA122" s="57"/>
      <c r="BB122" s="57"/>
      <c r="BC122" s="57"/>
      <c r="BD122" s="57"/>
      <c r="BE122" s="57"/>
      <c r="BF122" s="57"/>
      <c r="BG122" s="57"/>
      <c r="BH122" s="57"/>
      <c r="BI122" s="60"/>
      <c r="BJ122" s="14"/>
    </row>
    <row r="123" spans="1:62" ht="14.45" customHeight="1" x14ac:dyDescent="0.2">
      <c r="A123" s="15"/>
      <c r="B123" s="15"/>
      <c r="C123" s="55"/>
      <c r="D123" s="14"/>
      <c r="E123" s="14"/>
      <c r="F123" s="14"/>
      <c r="G123" s="14"/>
      <c r="H123" s="14"/>
      <c r="I123" s="14"/>
      <c r="J123" s="14"/>
      <c r="K123" s="14"/>
      <c r="L123" s="14"/>
      <c r="M123" s="14"/>
      <c r="N123" s="14"/>
      <c r="O123" s="49" t="s">
        <v>183</v>
      </c>
      <c r="P123" s="49"/>
      <c r="Q123" s="49"/>
      <c r="R123" s="49"/>
      <c r="S123" s="49"/>
      <c r="T123" s="49"/>
      <c r="U123" s="49"/>
      <c r="V123" s="49"/>
      <c r="W123" s="49"/>
      <c r="X123" s="49"/>
      <c r="Y123" s="49"/>
      <c r="Z123" s="49"/>
      <c r="AA123" s="49"/>
      <c r="AB123" s="49"/>
      <c r="AC123" s="49"/>
      <c r="AD123" s="49"/>
      <c r="AE123" s="49"/>
      <c r="AF123" s="156" t="str">
        <f>IF(ISBLANK(Data!D206),"",Data!D206)</f>
        <v/>
      </c>
      <c r="AG123" s="184"/>
      <c r="AH123" s="184"/>
      <c r="AI123" s="184"/>
      <c r="AJ123" s="184"/>
      <c r="AK123" s="184"/>
      <c r="AL123" s="184"/>
      <c r="AM123" s="49"/>
      <c r="AN123" s="29" t="s">
        <v>28</v>
      </c>
      <c r="AO123" s="49"/>
      <c r="AP123" s="49"/>
      <c r="AQ123" s="49"/>
      <c r="AR123" s="49"/>
      <c r="AS123" s="49"/>
      <c r="AT123" s="49"/>
      <c r="AU123" s="49"/>
      <c r="AV123" s="49"/>
      <c r="AW123" s="49"/>
      <c r="AX123" s="49"/>
      <c r="AY123" s="49"/>
      <c r="AZ123" s="49"/>
      <c r="BA123" s="49"/>
      <c r="BB123" s="49"/>
      <c r="BC123" s="49"/>
      <c r="BD123" s="49"/>
      <c r="BE123" s="49"/>
      <c r="BF123" s="49"/>
      <c r="BG123" s="49"/>
      <c r="BH123" s="49"/>
      <c r="BI123" s="50"/>
      <c r="BJ123" s="14"/>
    </row>
    <row r="124" spans="1:62" ht="14.45" customHeight="1" x14ac:dyDescent="0.2">
      <c r="A124" s="15"/>
      <c r="B124" s="15"/>
      <c r="C124" s="55"/>
      <c r="D124" s="14"/>
      <c r="E124" s="14"/>
      <c r="F124" s="14"/>
      <c r="G124" s="14"/>
      <c r="H124" s="14"/>
      <c r="I124" s="14"/>
      <c r="J124" s="14"/>
      <c r="K124" s="14"/>
      <c r="L124" s="14"/>
      <c r="M124" s="14"/>
      <c r="N124" s="14"/>
      <c r="O124" s="49" t="s">
        <v>184</v>
      </c>
      <c r="P124" s="49"/>
      <c r="Q124" s="49"/>
      <c r="R124" s="49"/>
      <c r="S124" s="49"/>
      <c r="T124" s="49"/>
      <c r="U124" s="49"/>
      <c r="V124" s="49"/>
      <c r="W124" s="49"/>
      <c r="X124" s="49"/>
      <c r="Y124" s="49"/>
      <c r="Z124" s="49"/>
      <c r="AA124" s="49"/>
      <c r="AB124" s="49"/>
      <c r="AC124" s="49"/>
      <c r="AD124" s="49"/>
      <c r="AE124" s="49"/>
      <c r="AF124" s="156" t="str">
        <f>IF(ISBLANK(Data!D207),"",Data!D207)</f>
        <v/>
      </c>
      <c r="AG124" s="184"/>
      <c r="AH124" s="184"/>
      <c r="AI124" s="184"/>
      <c r="AJ124" s="184"/>
      <c r="AK124" s="184"/>
      <c r="AL124" s="184"/>
      <c r="AM124" s="49"/>
      <c r="AN124" s="29" t="s">
        <v>28</v>
      </c>
      <c r="AO124" s="49"/>
      <c r="AP124" s="49"/>
      <c r="AQ124" s="49"/>
      <c r="AR124" s="49"/>
      <c r="AS124" s="49"/>
      <c r="AT124" s="49"/>
      <c r="AU124" s="49"/>
      <c r="AV124" s="49"/>
      <c r="AW124" s="49"/>
      <c r="AX124" s="49"/>
      <c r="AY124" s="49"/>
      <c r="AZ124" s="49"/>
      <c r="BA124" s="49"/>
      <c r="BB124" s="49"/>
      <c r="BC124" s="49"/>
      <c r="BD124" s="49"/>
      <c r="BE124" s="49"/>
      <c r="BF124" s="49"/>
      <c r="BG124" s="49"/>
      <c r="BH124" s="49"/>
      <c r="BI124" s="50"/>
      <c r="BJ124" s="14"/>
    </row>
    <row r="125" spans="1:62" ht="14.45" customHeight="1" x14ac:dyDescent="0.2">
      <c r="A125" s="15"/>
      <c r="B125" s="15"/>
      <c r="C125" s="55"/>
      <c r="D125" s="14"/>
      <c r="E125" s="14"/>
      <c r="F125" s="14"/>
      <c r="G125" s="14"/>
      <c r="H125" s="14"/>
      <c r="I125" s="14"/>
      <c r="J125" s="14"/>
      <c r="K125" s="14"/>
      <c r="L125" s="14"/>
      <c r="M125" s="14"/>
      <c r="N125" s="14"/>
      <c r="O125" s="49" t="s">
        <v>185</v>
      </c>
      <c r="P125" s="49"/>
      <c r="Q125" s="49"/>
      <c r="R125" s="49"/>
      <c r="S125" s="49"/>
      <c r="T125" s="49"/>
      <c r="U125" s="49"/>
      <c r="V125" s="49"/>
      <c r="W125" s="49"/>
      <c r="X125" s="49"/>
      <c r="Y125" s="49"/>
      <c r="Z125" s="49"/>
      <c r="AA125" s="49"/>
      <c r="AB125" s="49"/>
      <c r="AC125" s="49"/>
      <c r="AD125" s="49"/>
      <c r="AE125" s="49"/>
      <c r="AF125" s="156" t="str">
        <f>IF(ISBLANK(Data!D208),"",Data!D208)</f>
        <v/>
      </c>
      <c r="AG125" s="184"/>
      <c r="AH125" s="184"/>
      <c r="AI125" s="184"/>
      <c r="AJ125" s="184"/>
      <c r="AK125" s="184"/>
      <c r="AL125" s="184"/>
      <c r="AM125" s="49"/>
      <c r="AN125" s="29" t="s">
        <v>28</v>
      </c>
      <c r="AO125" s="49"/>
      <c r="AP125" s="49"/>
      <c r="AQ125" s="49" t="s">
        <v>189</v>
      </c>
      <c r="AR125" s="24"/>
      <c r="AS125" s="156" t="str">
        <f>IF(ISBLANK(Data!D209),"",Data!D209)</f>
        <v/>
      </c>
      <c r="AT125" s="184"/>
      <c r="AU125" s="184"/>
      <c r="AV125" s="184"/>
      <c r="AW125" s="184"/>
      <c r="AX125" s="184"/>
      <c r="AY125" s="49" t="s">
        <v>28</v>
      </c>
      <c r="AZ125" s="49"/>
      <c r="BA125" s="49"/>
      <c r="BB125" s="49"/>
      <c r="BC125" s="49"/>
      <c r="BD125" s="49"/>
      <c r="BE125" s="49"/>
      <c r="BF125" s="49"/>
      <c r="BG125" s="49"/>
      <c r="BH125" s="49"/>
      <c r="BI125" s="50"/>
      <c r="BJ125" s="14"/>
    </row>
    <row r="126" spans="1:62" ht="14.45" customHeight="1" x14ac:dyDescent="0.2">
      <c r="A126" s="15"/>
      <c r="B126" s="15"/>
      <c r="C126" s="55"/>
      <c r="D126" s="14"/>
      <c r="E126" s="14"/>
      <c r="F126" s="14"/>
      <c r="G126" s="14"/>
      <c r="H126" s="14"/>
      <c r="I126" s="14"/>
      <c r="J126" s="14"/>
      <c r="K126" s="14"/>
      <c r="L126" s="14"/>
      <c r="M126" s="14"/>
      <c r="N126" s="14"/>
      <c r="O126" s="49" t="s">
        <v>186</v>
      </c>
      <c r="P126" s="49"/>
      <c r="Q126" s="49"/>
      <c r="R126" s="49"/>
      <c r="S126" s="49"/>
      <c r="T126" s="49"/>
      <c r="U126" s="49"/>
      <c r="V126" s="49"/>
      <c r="W126" s="49"/>
      <c r="X126" s="49"/>
      <c r="Y126" s="49"/>
      <c r="Z126" s="49"/>
      <c r="AA126" s="49"/>
      <c r="AB126" s="49"/>
      <c r="AC126" s="49"/>
      <c r="AD126" s="49"/>
      <c r="AE126" s="49"/>
      <c r="AF126" s="156" t="str">
        <f>IF(ISBLANK(Data!D210),"",Data!D210)</f>
        <v/>
      </c>
      <c r="AG126" s="184"/>
      <c r="AH126" s="184"/>
      <c r="AI126" s="184"/>
      <c r="AJ126" s="184"/>
      <c r="AK126" s="184"/>
      <c r="AL126" s="184"/>
      <c r="AM126" s="49"/>
      <c r="AN126" s="29" t="s">
        <v>28</v>
      </c>
      <c r="AO126" s="49"/>
      <c r="AP126" s="49"/>
      <c r="AQ126" s="49" t="s">
        <v>189</v>
      </c>
      <c r="AS126" s="156" t="str">
        <f>IF(ISBLANK(Data!D211),"",Data!D211)</f>
        <v/>
      </c>
      <c r="AT126" s="184"/>
      <c r="AU126" s="184"/>
      <c r="AV126" s="184"/>
      <c r="AW126" s="184"/>
      <c r="AX126" s="184"/>
      <c r="AY126" s="49" t="s">
        <v>28</v>
      </c>
      <c r="AZ126" s="49"/>
      <c r="BA126" s="49"/>
      <c r="BB126" s="49"/>
      <c r="BC126" s="49"/>
      <c r="BD126" s="49"/>
      <c r="BE126" s="49"/>
      <c r="BF126" s="49"/>
      <c r="BG126" s="49"/>
      <c r="BH126" s="49"/>
      <c r="BI126" s="50"/>
      <c r="BJ126" s="14"/>
    </row>
    <row r="127" spans="1:62" ht="14.45" customHeight="1" x14ac:dyDescent="0.2">
      <c r="A127" s="15"/>
      <c r="B127" s="15"/>
      <c r="C127" s="55"/>
      <c r="D127" s="14"/>
      <c r="E127" s="14"/>
      <c r="F127" s="14"/>
      <c r="G127" s="14"/>
      <c r="H127" s="14"/>
      <c r="I127" s="14"/>
      <c r="J127" s="14"/>
      <c r="K127" s="14"/>
      <c r="L127" s="14"/>
      <c r="M127" s="14"/>
      <c r="N127" s="14"/>
      <c r="O127" s="49" t="s">
        <v>187</v>
      </c>
      <c r="P127" s="49"/>
      <c r="Q127" s="49"/>
      <c r="R127" s="49"/>
      <c r="S127" s="49"/>
      <c r="T127" s="49"/>
      <c r="U127" s="49"/>
      <c r="V127" s="49"/>
      <c r="W127" s="49"/>
      <c r="X127" s="49"/>
      <c r="Y127" s="49"/>
      <c r="Z127" s="49"/>
      <c r="AA127" s="49"/>
      <c r="AB127" s="49"/>
      <c r="AC127" s="49"/>
      <c r="AD127" s="49"/>
      <c r="AE127" s="49"/>
      <c r="AF127" s="49"/>
      <c r="AG127" s="49"/>
      <c r="AH127" s="49"/>
      <c r="AI127" s="49"/>
      <c r="AJ127" s="24"/>
      <c r="AK127" s="49" t="s">
        <v>102</v>
      </c>
      <c r="AL127" s="49"/>
      <c r="AM127" s="49"/>
      <c r="AN127" s="24"/>
      <c r="AO127" s="49" t="s">
        <v>79</v>
      </c>
      <c r="AP127" s="49"/>
      <c r="AQ127" s="49"/>
      <c r="AR127" s="49"/>
      <c r="AS127" s="49"/>
      <c r="AT127" s="49"/>
      <c r="AU127" s="49"/>
      <c r="AV127" s="49"/>
      <c r="AW127" s="49"/>
      <c r="AX127" s="49"/>
      <c r="AY127" s="49"/>
      <c r="AZ127" s="49"/>
      <c r="BA127" s="49"/>
      <c r="BB127" s="49"/>
      <c r="BC127" s="49"/>
      <c r="BD127" s="49"/>
      <c r="BE127" s="49"/>
      <c r="BF127" s="49"/>
      <c r="BG127" s="49"/>
      <c r="BH127" s="49"/>
      <c r="BI127" s="50"/>
      <c r="BJ127" s="14"/>
    </row>
    <row r="128" spans="1:62" ht="14.45" customHeight="1" x14ac:dyDescent="0.2">
      <c r="A128" s="15"/>
      <c r="B128" s="15"/>
      <c r="C128" s="56"/>
      <c r="D128" s="57"/>
      <c r="E128" s="57"/>
      <c r="F128" s="57"/>
      <c r="G128" s="57"/>
      <c r="H128" s="57"/>
      <c r="I128" s="57"/>
      <c r="J128" s="57"/>
      <c r="K128" s="57"/>
      <c r="L128" s="57"/>
      <c r="M128" s="57"/>
      <c r="N128" s="57"/>
      <c r="O128" s="49" t="s">
        <v>188</v>
      </c>
      <c r="P128" s="49"/>
      <c r="Q128" s="49"/>
      <c r="R128" s="49"/>
      <c r="S128" s="49"/>
      <c r="T128" s="49"/>
      <c r="U128" s="49"/>
      <c r="V128" s="49"/>
      <c r="W128" s="49"/>
      <c r="X128" s="49"/>
      <c r="Y128" s="49"/>
      <c r="Z128" s="49"/>
      <c r="AA128" s="49"/>
      <c r="AB128" s="49"/>
      <c r="AC128" s="49"/>
      <c r="AD128" s="49"/>
      <c r="AE128" s="49"/>
      <c r="AF128" s="49"/>
      <c r="AG128" s="49"/>
      <c r="AH128" s="49"/>
      <c r="AI128" s="49"/>
      <c r="AJ128" s="24"/>
      <c r="AK128" s="49" t="s">
        <v>102</v>
      </c>
      <c r="AL128" s="49"/>
      <c r="AM128" s="49"/>
      <c r="AN128" s="24"/>
      <c r="AO128" s="49" t="s">
        <v>79</v>
      </c>
      <c r="AP128" s="49"/>
      <c r="AQ128" s="49"/>
      <c r="AR128" s="49"/>
      <c r="AS128" s="49"/>
      <c r="AT128" s="49"/>
      <c r="AU128" s="49"/>
      <c r="AV128" s="49"/>
      <c r="AW128" s="49"/>
      <c r="AX128" s="49"/>
      <c r="AY128" s="49"/>
      <c r="AZ128" s="49"/>
      <c r="BA128" s="49"/>
      <c r="BB128" s="49"/>
      <c r="BC128" s="49"/>
      <c r="BD128" s="49"/>
      <c r="BE128" s="49"/>
      <c r="BF128" s="49"/>
      <c r="BG128" s="49"/>
      <c r="BH128" s="49"/>
      <c r="BI128" s="50"/>
      <c r="BJ128" s="14"/>
    </row>
    <row r="129" spans="1:62" ht="14.1" customHeight="1" x14ac:dyDescent="0.2">
      <c r="A129" s="15"/>
      <c r="B129" s="15"/>
      <c r="C129" s="15"/>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3"/>
      <c r="BJ129" s="14"/>
    </row>
    <row r="130" spans="1:62" ht="14.1" customHeight="1" x14ac:dyDescent="0.2">
      <c r="D130" s="14"/>
      <c r="E130" s="14"/>
      <c r="F130" s="14"/>
      <c r="G130" s="14"/>
      <c r="H130" s="14"/>
    </row>
    <row r="131" spans="1:62" ht="14.1" customHeight="1" x14ac:dyDescent="0.2">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row>
    <row r="132" spans="1:62" ht="14.1" customHeight="1" x14ac:dyDescent="0.2">
      <c r="I132" s="8" t="s">
        <v>210</v>
      </c>
      <c r="BI132" s="13" t="s">
        <v>208</v>
      </c>
    </row>
    <row r="133" spans="1:62" ht="14.1" customHeight="1" x14ac:dyDescent="0.2">
      <c r="A133" s="12"/>
      <c r="B133" s="12"/>
      <c r="C133" s="12"/>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row>
    <row r="134" spans="1:62" ht="14.1" customHeight="1" x14ac:dyDescent="0.2">
      <c r="A134" s="12"/>
      <c r="B134" s="12"/>
      <c r="C134" s="12"/>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row>
    <row r="135" spans="1:62" ht="14.1" customHeight="1" x14ac:dyDescent="0.2">
      <c r="A135" s="12"/>
      <c r="B135" s="5" t="s">
        <v>190</v>
      </c>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row>
    <row r="136" spans="1:62" ht="11.1" customHeight="1" x14ac:dyDescent="0.2">
      <c r="A136" s="12"/>
      <c r="B136" s="12"/>
      <c r="C136" s="12"/>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row>
    <row r="137" spans="1:62" ht="14.45" customHeight="1" x14ac:dyDescent="0.2">
      <c r="A137" s="12"/>
      <c r="B137" s="12"/>
      <c r="C137" s="38"/>
      <c r="D137" s="39" t="s">
        <v>152</v>
      </c>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69" t="s">
        <v>153</v>
      </c>
      <c r="AL137" s="39"/>
      <c r="AM137" s="39"/>
      <c r="AN137" s="39"/>
      <c r="AO137" s="39"/>
      <c r="AP137" s="39"/>
      <c r="AQ137" s="39"/>
      <c r="AR137" s="39"/>
      <c r="AS137" s="39"/>
      <c r="AT137" s="161" t="str">
        <f>IF(ISBLANK(Data!D7),"",Data!D7)</f>
        <v/>
      </c>
      <c r="AU137" s="161"/>
      <c r="AV137" s="161"/>
      <c r="AW137" s="161"/>
      <c r="AX137" s="161"/>
      <c r="AY137" s="161"/>
      <c r="AZ137" s="161"/>
      <c r="BA137" s="39"/>
      <c r="BB137" s="66" t="s">
        <v>22</v>
      </c>
      <c r="BC137" s="39"/>
      <c r="BD137" s="161" t="str">
        <f>IF(ISBLANK(Data!D8),"",Data!D8)</f>
        <v/>
      </c>
      <c r="BE137" s="161"/>
      <c r="BF137" s="161"/>
      <c r="BG137" s="161"/>
      <c r="BH137" s="161"/>
      <c r="BI137" s="165"/>
    </row>
    <row r="138" spans="1:62" ht="14.45" customHeight="1" x14ac:dyDescent="0.2">
      <c r="A138" s="12"/>
      <c r="B138" s="12"/>
      <c r="C138" s="27"/>
      <c r="D138" s="19" t="s">
        <v>49</v>
      </c>
      <c r="E138" s="19"/>
      <c r="F138" s="19"/>
      <c r="G138" s="19"/>
      <c r="H138" s="159" t="str">
        <f>IF(ISBLANK(Data!D38),"",Data!D38)</f>
        <v/>
      </c>
      <c r="I138" s="159"/>
      <c r="J138" s="159"/>
      <c r="K138" s="159"/>
      <c r="L138" s="159"/>
      <c r="M138" s="159"/>
      <c r="N138" s="159"/>
      <c r="O138" s="159"/>
      <c r="P138" s="159"/>
      <c r="Q138" s="159"/>
      <c r="R138" s="159"/>
      <c r="S138" s="159"/>
      <c r="T138" s="159"/>
      <c r="U138" s="228"/>
      <c r="V138" s="28" t="s">
        <v>56</v>
      </c>
      <c r="W138" s="19"/>
      <c r="X138" s="28"/>
      <c r="Y138" s="159" t="str">
        <f>IF(ISBLANK(Data!D43),"",Data!D43)</f>
        <v/>
      </c>
      <c r="Z138" s="163"/>
      <c r="AA138" s="163"/>
      <c r="AB138" s="163"/>
      <c r="AC138" s="163"/>
      <c r="AD138" s="163"/>
      <c r="AE138" s="163"/>
      <c r="AF138" s="163"/>
      <c r="AG138" s="163"/>
      <c r="AH138" s="163"/>
      <c r="AI138" s="163"/>
      <c r="AJ138" s="164"/>
      <c r="AK138" s="28" t="s">
        <v>44</v>
      </c>
      <c r="AL138" s="19"/>
      <c r="AM138" s="19"/>
      <c r="AN138" s="19"/>
      <c r="AO138" s="19"/>
      <c r="AP138" s="24"/>
      <c r="AQ138" s="24"/>
      <c r="AR138" s="24"/>
      <c r="AS138" s="24"/>
      <c r="AT138" s="161" t="str">
        <f>IF(ISBLANK(Data!D6),"",Data!D6)</f>
        <v/>
      </c>
      <c r="AU138" s="161"/>
      <c r="AV138" s="161"/>
      <c r="AW138" s="161"/>
      <c r="AX138" s="161"/>
      <c r="AY138" s="161"/>
      <c r="AZ138" s="161"/>
      <c r="BA138" s="161"/>
      <c r="BB138" s="161"/>
      <c r="BC138" s="161"/>
      <c r="BD138" s="161"/>
      <c r="BE138" s="161"/>
      <c r="BF138" s="161"/>
      <c r="BG138" s="161"/>
      <c r="BH138" s="161"/>
      <c r="BI138" s="165"/>
    </row>
    <row r="139" spans="1:62" ht="14.45" customHeight="1" x14ac:dyDescent="0.2">
      <c r="A139" s="12"/>
      <c r="B139" s="12"/>
      <c r="C139" s="27"/>
      <c r="D139" s="19" t="s">
        <v>57</v>
      </c>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28" t="s">
        <v>43</v>
      </c>
      <c r="AL139" s="19"/>
      <c r="AM139" s="19"/>
      <c r="AN139" s="19"/>
      <c r="AO139" s="19"/>
      <c r="AP139" s="19"/>
      <c r="AQ139" s="19"/>
      <c r="AR139" s="19"/>
      <c r="AS139" s="19"/>
      <c r="AT139" s="161" t="str">
        <f>IF(ISBLANK(Data!D5),"",Data!D5)</f>
        <v/>
      </c>
      <c r="AU139" s="161"/>
      <c r="AV139" s="161"/>
      <c r="AW139" s="161"/>
      <c r="AX139" s="161"/>
      <c r="AY139" s="161"/>
      <c r="AZ139" s="161"/>
      <c r="BA139" s="161"/>
      <c r="BB139" s="161"/>
      <c r="BC139" s="161"/>
      <c r="BD139" s="161"/>
      <c r="BE139" s="161"/>
      <c r="BF139" s="161"/>
      <c r="BG139" s="161"/>
      <c r="BH139" s="161"/>
      <c r="BI139" s="165"/>
    </row>
    <row r="140" spans="1:62" ht="14.45" customHeight="1" x14ac:dyDescent="0.2">
      <c r="A140" s="12"/>
      <c r="B140" s="12"/>
      <c r="C140" s="36"/>
      <c r="D140" s="30" t="s">
        <v>51</v>
      </c>
      <c r="E140" s="30"/>
      <c r="F140" s="30"/>
      <c r="G140" s="30"/>
      <c r="H140" s="159" t="str">
        <f>IF(ISBLANK(Data!D20),"",Data!D20)</f>
        <v/>
      </c>
      <c r="I140" s="159"/>
      <c r="J140" s="159"/>
      <c r="K140" s="159"/>
      <c r="L140" s="159"/>
      <c r="M140" s="159"/>
      <c r="N140" s="159"/>
      <c r="O140" s="159"/>
      <c r="P140" s="159"/>
      <c r="Q140" s="159"/>
      <c r="R140" s="159"/>
      <c r="S140" s="159"/>
      <c r="T140" s="159"/>
      <c r="U140" s="159"/>
      <c r="V140" s="159"/>
      <c r="W140" s="228"/>
      <c r="X140" s="188" t="s">
        <v>54</v>
      </c>
      <c r="Y140" s="189"/>
      <c r="Z140" s="159" t="str">
        <f>IF(ISBLANK(Data!D21),"",Data!D21)</f>
        <v/>
      </c>
      <c r="AA140" s="159"/>
      <c r="AB140" s="159"/>
      <c r="AC140" s="228"/>
      <c r="AD140" s="188" t="s">
        <v>55</v>
      </c>
      <c r="AE140" s="201"/>
      <c r="AF140" s="201"/>
      <c r="AG140" s="159" t="str">
        <f>IF(ISBLANK(Data!D22),"",Data!D22)</f>
        <v/>
      </c>
      <c r="AH140" s="159"/>
      <c r="AI140" s="159"/>
      <c r="AJ140" s="228"/>
      <c r="AK140" s="74" t="s">
        <v>56</v>
      </c>
      <c r="AL140" s="30"/>
      <c r="AM140" s="30"/>
      <c r="AN140" s="159" t="str">
        <f>IF(ISBLANK(Data!D23),"",Data!D23)</f>
        <v/>
      </c>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4"/>
    </row>
    <row r="141" spans="1:62" ht="11.1" customHeight="1" x14ac:dyDescent="0.2">
      <c r="A141" s="12"/>
      <c r="B141" s="12"/>
      <c r="C141" s="12"/>
      <c r="D141" s="5"/>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row>
    <row r="142" spans="1:62" ht="14.45" customHeight="1" x14ac:dyDescent="0.2">
      <c r="A142" s="12"/>
      <c r="B142" s="5" t="s">
        <v>191</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10"/>
      <c r="AW142" s="8"/>
      <c r="AX142" s="8"/>
      <c r="AY142" s="8"/>
      <c r="AZ142" s="8"/>
      <c r="BA142" s="8"/>
      <c r="BB142" s="8"/>
      <c r="BC142" s="8"/>
      <c r="BD142" s="8"/>
      <c r="BE142" s="8"/>
      <c r="BF142" s="8"/>
      <c r="BG142" s="8"/>
      <c r="BH142" s="8"/>
      <c r="BI142" s="8"/>
    </row>
    <row r="143" spans="1:62" ht="14.45" customHeight="1" x14ac:dyDescent="0.2">
      <c r="A143" s="12"/>
      <c r="B143" s="12"/>
      <c r="C143" s="38"/>
      <c r="D143" s="39" t="s">
        <v>192</v>
      </c>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40"/>
    </row>
    <row r="144" spans="1:62" ht="14.45" customHeight="1" x14ac:dyDescent="0.2">
      <c r="A144" s="12"/>
      <c r="B144" s="12"/>
      <c r="C144" s="222" t="str">
        <f>IF(ISBLANK(Data!D216),"",Data!D216)</f>
        <v/>
      </c>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4"/>
    </row>
    <row r="145" spans="1:61" ht="14.45" customHeight="1" x14ac:dyDescent="0.2">
      <c r="A145" s="12"/>
      <c r="B145" s="12"/>
      <c r="C145" s="222"/>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24"/>
    </row>
    <row r="146" spans="1:61" ht="14.45" customHeight="1" x14ac:dyDescent="0.2">
      <c r="A146" s="12"/>
      <c r="B146" s="12"/>
      <c r="C146" s="222"/>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3"/>
      <c r="BE146" s="223"/>
      <c r="BF146" s="223"/>
      <c r="BG146" s="223"/>
      <c r="BH146" s="223"/>
      <c r="BI146" s="224"/>
    </row>
    <row r="147" spans="1:61" ht="14.45" customHeight="1" x14ac:dyDescent="0.2">
      <c r="A147" s="12"/>
      <c r="B147" s="12"/>
      <c r="C147" s="222"/>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24"/>
    </row>
    <row r="148" spans="1:61" ht="14.45" customHeight="1" x14ac:dyDescent="0.2">
      <c r="A148" s="12"/>
      <c r="B148" s="12"/>
      <c r="C148" s="222"/>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3"/>
      <c r="BE148" s="223"/>
      <c r="BF148" s="223"/>
      <c r="BG148" s="223"/>
      <c r="BH148" s="223"/>
      <c r="BI148" s="224"/>
    </row>
    <row r="149" spans="1:61" ht="14.45" customHeight="1" x14ac:dyDescent="0.2">
      <c r="A149" s="12"/>
      <c r="B149" s="12"/>
      <c r="C149" s="222"/>
      <c r="D149" s="223"/>
      <c r="E149" s="223"/>
      <c r="F149" s="223"/>
      <c r="G149" s="223"/>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223"/>
      <c r="BE149" s="223"/>
      <c r="BF149" s="223"/>
      <c r="BG149" s="223"/>
      <c r="BH149" s="223"/>
      <c r="BI149" s="224"/>
    </row>
    <row r="150" spans="1:61" ht="14.45" customHeight="1" x14ac:dyDescent="0.2">
      <c r="A150" s="12"/>
      <c r="B150" s="12"/>
      <c r="C150" s="225"/>
      <c r="D150" s="226"/>
      <c r="E150" s="226"/>
      <c r="F150" s="226"/>
      <c r="G150" s="226"/>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226"/>
      <c r="AX150" s="226"/>
      <c r="AY150" s="226"/>
      <c r="AZ150" s="226"/>
      <c r="BA150" s="226"/>
      <c r="BB150" s="226"/>
      <c r="BC150" s="226"/>
      <c r="BD150" s="226"/>
      <c r="BE150" s="226"/>
      <c r="BF150" s="226"/>
      <c r="BG150" s="226"/>
      <c r="BH150" s="226"/>
      <c r="BI150" s="227"/>
    </row>
    <row r="151" spans="1:61" ht="14.45" customHeight="1" x14ac:dyDescent="0.2">
      <c r="A151" s="12"/>
      <c r="B151" s="12"/>
      <c r="C151" s="27"/>
      <c r="D151" s="21" t="s">
        <v>193</v>
      </c>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22"/>
    </row>
    <row r="152" spans="1:61" ht="14.45" customHeight="1" x14ac:dyDescent="0.2">
      <c r="A152" s="12"/>
      <c r="B152" s="12"/>
      <c r="C152" s="38"/>
      <c r="D152" s="201" t="s">
        <v>194</v>
      </c>
      <c r="E152" s="189"/>
      <c r="F152" s="189"/>
      <c r="G152" s="189"/>
      <c r="H152" s="159" t="str">
        <f>IF(ISBLANK(Data!D217),"",Data!D217)</f>
        <v/>
      </c>
      <c r="I152" s="159"/>
      <c r="J152" s="159"/>
      <c r="K152" s="159"/>
      <c r="L152" s="159"/>
      <c r="M152" s="159"/>
      <c r="N152" s="159"/>
      <c r="O152" s="159"/>
      <c r="P152" s="159"/>
      <c r="Q152" s="159"/>
      <c r="R152" s="159"/>
      <c r="S152" s="159"/>
      <c r="T152" s="159"/>
      <c r="U152" s="159"/>
      <c r="V152" s="159"/>
      <c r="W152" s="159"/>
      <c r="X152" s="159"/>
      <c r="Y152" s="159"/>
      <c r="Z152" s="159"/>
      <c r="AA152" s="159"/>
      <c r="AB152" s="166"/>
      <c r="AC152" s="201" t="s">
        <v>195</v>
      </c>
      <c r="AD152" s="189"/>
      <c r="AE152" s="189"/>
      <c r="AF152" s="189"/>
      <c r="AG152" s="189"/>
      <c r="AH152" s="189"/>
      <c r="AI152" s="159" t="str">
        <f>IF(ISBLANK(Data!D218),"",Data!D218)</f>
        <v/>
      </c>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66"/>
    </row>
    <row r="153" spans="1:61" ht="14.45" customHeight="1" x14ac:dyDescent="0.2">
      <c r="A153" s="12"/>
      <c r="B153" s="12"/>
      <c r="C153" s="41"/>
      <c r="D153" s="189"/>
      <c r="E153" s="189"/>
      <c r="F153" s="189"/>
      <c r="G153" s="189"/>
      <c r="H153" s="159"/>
      <c r="I153" s="159"/>
      <c r="J153" s="159"/>
      <c r="K153" s="159"/>
      <c r="L153" s="159"/>
      <c r="M153" s="159"/>
      <c r="N153" s="159"/>
      <c r="O153" s="159"/>
      <c r="P153" s="159"/>
      <c r="Q153" s="159"/>
      <c r="R153" s="159"/>
      <c r="S153" s="159"/>
      <c r="T153" s="159"/>
      <c r="U153" s="159"/>
      <c r="V153" s="159"/>
      <c r="W153" s="159"/>
      <c r="X153" s="159"/>
      <c r="Y153" s="159"/>
      <c r="Z153" s="159"/>
      <c r="AA153" s="159"/>
      <c r="AB153" s="166"/>
      <c r="AC153" s="189"/>
      <c r="AD153" s="189"/>
      <c r="AE153" s="189"/>
      <c r="AF153" s="189"/>
      <c r="AG153" s="189"/>
      <c r="AH153" s="189"/>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66"/>
    </row>
    <row r="154" spans="1:61" ht="14.45" customHeight="1" x14ac:dyDescent="0.2">
      <c r="A154" s="12"/>
      <c r="B154" s="12"/>
      <c r="C154" s="36"/>
      <c r="D154" s="189"/>
      <c r="E154" s="189"/>
      <c r="F154" s="189"/>
      <c r="G154" s="189"/>
      <c r="H154" s="159"/>
      <c r="I154" s="159"/>
      <c r="J154" s="159"/>
      <c r="K154" s="159"/>
      <c r="L154" s="159"/>
      <c r="M154" s="159"/>
      <c r="N154" s="159"/>
      <c r="O154" s="159"/>
      <c r="P154" s="159"/>
      <c r="Q154" s="159"/>
      <c r="R154" s="159"/>
      <c r="S154" s="159"/>
      <c r="T154" s="159"/>
      <c r="U154" s="159"/>
      <c r="V154" s="159"/>
      <c r="W154" s="159"/>
      <c r="X154" s="159"/>
      <c r="Y154" s="159"/>
      <c r="Z154" s="159"/>
      <c r="AA154" s="159"/>
      <c r="AB154" s="166"/>
      <c r="AC154" s="189"/>
      <c r="AD154" s="189"/>
      <c r="AE154" s="189"/>
      <c r="AF154" s="189"/>
      <c r="AG154" s="189"/>
      <c r="AH154" s="189"/>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66"/>
    </row>
    <row r="155" spans="1:61" ht="11.1" customHeight="1" x14ac:dyDescent="0.2">
      <c r="A155" s="12"/>
      <c r="B155" s="12"/>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row>
    <row r="156" spans="1:61" ht="14.45" customHeight="1" x14ac:dyDescent="0.2">
      <c r="A156" s="12"/>
      <c r="B156" s="16" t="s">
        <v>196</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row>
    <row r="157" spans="1:61" ht="14.45" customHeight="1" x14ac:dyDescent="0.2">
      <c r="A157" s="12"/>
      <c r="B157" s="12"/>
      <c r="C157" s="51" t="s">
        <v>70</v>
      </c>
      <c r="D157" s="39"/>
      <c r="E157" s="39"/>
      <c r="F157" s="39"/>
      <c r="G157" s="39"/>
      <c r="H157" s="39"/>
      <c r="I157" s="39"/>
      <c r="J157" s="39"/>
      <c r="K157" s="39"/>
      <c r="L157" s="39"/>
      <c r="M157" s="39"/>
      <c r="N157" s="39"/>
      <c r="O157" s="39"/>
      <c r="P157" s="39"/>
      <c r="Q157" s="39"/>
      <c r="R157" s="39"/>
      <c r="S157" s="39"/>
      <c r="T157" s="39"/>
      <c r="U157" s="52"/>
      <c r="V157" s="39"/>
      <c r="W157" s="39"/>
      <c r="X157" s="58" t="s">
        <v>199</v>
      </c>
      <c r="Y157" s="39"/>
      <c r="Z157" s="39"/>
      <c r="AA157" s="39"/>
      <c r="AB157" s="39"/>
      <c r="AC157" s="39"/>
      <c r="AD157" s="210" t="str">
        <f>IF(ISBLANK(Data!D219),"",Data!D219)</f>
        <v/>
      </c>
      <c r="AE157" s="177"/>
      <c r="AF157" s="177"/>
      <c r="AG157" s="177"/>
      <c r="AH157" s="177"/>
      <c r="AI157" s="177"/>
      <c r="AJ157" s="177"/>
      <c r="AK157" s="177"/>
      <c r="AL157" s="177"/>
      <c r="AM157" s="177"/>
      <c r="AN157" s="177"/>
      <c r="AO157" s="177"/>
      <c r="AP157" s="177"/>
      <c r="AQ157" s="177"/>
      <c r="AR157" s="177"/>
      <c r="AS157" s="177"/>
      <c r="AT157" s="177"/>
      <c r="AU157" s="177"/>
      <c r="AV157" s="177"/>
      <c r="AW157" s="177"/>
      <c r="AX157" s="177"/>
      <c r="AY157" s="177"/>
      <c r="AZ157" s="177"/>
      <c r="BA157" s="177"/>
      <c r="BB157" s="177"/>
      <c r="BC157" s="177"/>
      <c r="BD157" s="177"/>
      <c r="BE157" s="177"/>
      <c r="BF157" s="177"/>
      <c r="BG157" s="177"/>
      <c r="BH157" s="177"/>
      <c r="BI157" s="178"/>
    </row>
    <row r="158" spans="1:61" ht="14.45" customHeight="1" x14ac:dyDescent="0.2">
      <c r="A158" s="12"/>
      <c r="B158" s="12"/>
      <c r="C158" s="41"/>
      <c r="D158" s="8"/>
      <c r="F158" s="8" t="s">
        <v>197</v>
      </c>
      <c r="G158" s="8"/>
      <c r="H158" s="8"/>
      <c r="I158" s="8"/>
      <c r="J158" s="8"/>
      <c r="K158" s="8"/>
      <c r="L158" s="8"/>
      <c r="M158" s="8"/>
      <c r="N158" s="8"/>
      <c r="O158" s="8"/>
      <c r="P158" s="8"/>
      <c r="Q158" s="8"/>
      <c r="R158" s="8"/>
      <c r="S158" s="8"/>
      <c r="T158" s="8"/>
      <c r="U158" s="8"/>
      <c r="V158" s="8"/>
      <c r="W158" s="8"/>
      <c r="X158" s="76"/>
      <c r="Y158" s="8"/>
      <c r="Z158" s="8"/>
      <c r="AA158" s="8"/>
      <c r="AB158" s="8"/>
      <c r="AC158" s="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218"/>
      <c r="AY158" s="218"/>
      <c r="AZ158" s="218"/>
      <c r="BA158" s="218"/>
      <c r="BB158" s="218"/>
      <c r="BC158" s="218"/>
      <c r="BD158" s="218"/>
      <c r="BE158" s="218"/>
      <c r="BF158" s="218"/>
      <c r="BG158" s="218"/>
      <c r="BH158" s="218"/>
      <c r="BI158" s="169"/>
    </row>
    <row r="159" spans="1:61" ht="14.45" customHeight="1" x14ac:dyDescent="0.2">
      <c r="A159" s="12"/>
      <c r="B159" s="12"/>
      <c r="C159" s="36"/>
      <c r="D159" s="30"/>
      <c r="E159" s="63"/>
      <c r="F159" s="30" t="s">
        <v>198</v>
      </c>
      <c r="G159" s="30"/>
      <c r="H159" s="30"/>
      <c r="I159" s="30"/>
      <c r="J159" s="30"/>
      <c r="K159" s="30"/>
      <c r="L159" s="30"/>
      <c r="M159" s="30"/>
      <c r="N159" s="30"/>
      <c r="O159" s="30"/>
      <c r="P159" s="30"/>
      <c r="Q159" s="30"/>
      <c r="R159" s="30"/>
      <c r="S159" s="30"/>
      <c r="T159" s="30"/>
      <c r="U159" s="30"/>
      <c r="V159" s="30"/>
      <c r="W159" s="30"/>
      <c r="X159" s="74"/>
      <c r="Y159" s="30"/>
      <c r="Z159" s="8"/>
      <c r="AA159" s="8"/>
      <c r="AB159" s="8"/>
      <c r="AC159" s="8"/>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20"/>
    </row>
    <row r="160" spans="1:61" ht="14.45" customHeight="1" x14ac:dyDescent="0.2">
      <c r="A160" s="12"/>
      <c r="B160" s="12"/>
      <c r="C160" s="51" t="s">
        <v>71</v>
      </c>
      <c r="D160" s="39"/>
      <c r="E160" s="39"/>
      <c r="F160" s="39"/>
      <c r="G160" s="39"/>
      <c r="H160" s="39"/>
      <c r="I160" s="39"/>
      <c r="J160" s="39"/>
      <c r="K160" s="39"/>
      <c r="L160" s="39"/>
      <c r="M160" s="39"/>
      <c r="N160" s="39"/>
      <c r="O160" s="39"/>
      <c r="P160" s="39"/>
      <c r="Q160" s="39"/>
      <c r="R160" s="39"/>
      <c r="S160" s="39"/>
      <c r="T160" s="39"/>
      <c r="U160" s="52"/>
      <c r="V160" s="39"/>
      <c r="W160" s="39"/>
      <c r="X160" s="58" t="s">
        <v>199</v>
      </c>
      <c r="Y160" s="39"/>
      <c r="Z160" s="39"/>
      <c r="AA160" s="39"/>
      <c r="AB160" s="39"/>
      <c r="AC160" s="39"/>
      <c r="AD160" s="210" t="str">
        <f>IF(ISBLANK(Data!D222),"",Data!D222)</f>
        <v/>
      </c>
      <c r="AE160" s="177"/>
      <c r="AF160" s="177"/>
      <c r="AG160" s="177"/>
      <c r="AH160" s="177"/>
      <c r="AI160" s="177"/>
      <c r="AJ160" s="177"/>
      <c r="AK160" s="177"/>
      <c r="AL160" s="177"/>
      <c r="AM160" s="177"/>
      <c r="AN160" s="177"/>
      <c r="AO160" s="177"/>
      <c r="AP160" s="177"/>
      <c r="AQ160" s="177"/>
      <c r="AR160" s="177"/>
      <c r="AS160" s="177"/>
      <c r="AT160" s="178"/>
      <c r="AU160" s="28" t="s">
        <v>200</v>
      </c>
      <c r="AV160" s="19"/>
      <c r="AW160" s="19"/>
      <c r="AX160" s="19"/>
      <c r="AY160" s="202" t="str">
        <f>IF(ISBLANK(Data!D225),"",Data!D225)</f>
        <v/>
      </c>
      <c r="AZ160" s="202"/>
      <c r="BA160" s="202"/>
      <c r="BB160" s="202"/>
      <c r="BC160" s="202"/>
      <c r="BD160" s="202"/>
      <c r="BE160" s="202"/>
      <c r="BF160" s="202"/>
      <c r="BG160" s="202"/>
      <c r="BH160" s="202"/>
      <c r="BI160" s="203"/>
    </row>
    <row r="161" spans="1:61" ht="14.45" customHeight="1" x14ac:dyDescent="0.2">
      <c r="A161" s="12"/>
      <c r="B161" s="12"/>
      <c r="C161" s="41"/>
      <c r="D161" s="8"/>
      <c r="F161" s="8" t="s">
        <v>197</v>
      </c>
      <c r="G161" s="8"/>
      <c r="H161" s="8"/>
      <c r="I161" s="8"/>
      <c r="J161" s="8"/>
      <c r="K161" s="8"/>
      <c r="L161" s="8"/>
      <c r="M161" s="8"/>
      <c r="N161" s="8"/>
      <c r="O161" s="8"/>
      <c r="P161" s="8"/>
      <c r="Q161" s="8"/>
      <c r="R161" s="8"/>
      <c r="S161" s="8"/>
      <c r="T161" s="8"/>
      <c r="U161" s="14"/>
      <c r="V161" s="8"/>
      <c r="W161" s="8"/>
      <c r="X161" s="76"/>
      <c r="Y161" s="8"/>
      <c r="Z161" s="8"/>
      <c r="AA161" s="8"/>
      <c r="AB161" s="8"/>
      <c r="AC161" s="8"/>
      <c r="AD161" s="218"/>
      <c r="AE161" s="218"/>
      <c r="AF161" s="218"/>
      <c r="AG161" s="218"/>
      <c r="AH161" s="218"/>
      <c r="AI161" s="218"/>
      <c r="AJ161" s="218"/>
      <c r="AK161" s="218"/>
      <c r="AL161" s="218"/>
      <c r="AM161" s="218"/>
      <c r="AN161" s="218"/>
      <c r="AO161" s="218"/>
      <c r="AP161" s="218"/>
      <c r="AQ161" s="218"/>
      <c r="AR161" s="218"/>
      <c r="AS161" s="218"/>
      <c r="AT161" s="169"/>
      <c r="AU161" s="76" t="s">
        <v>150</v>
      </c>
      <c r="AV161" s="8"/>
      <c r="AW161" s="8"/>
      <c r="AX161" s="8"/>
      <c r="AY161" s="8"/>
      <c r="AZ161" s="8"/>
      <c r="BA161" s="8"/>
      <c r="BB161" s="8"/>
      <c r="BC161" s="8"/>
      <c r="BD161" s="8"/>
      <c r="BE161" s="8"/>
      <c r="BF161" s="8"/>
      <c r="BG161" s="8"/>
      <c r="BH161" s="8"/>
      <c r="BI161" s="42"/>
    </row>
    <row r="162" spans="1:61" ht="14.45" customHeight="1" x14ac:dyDescent="0.2">
      <c r="A162" s="12"/>
      <c r="B162" s="12"/>
      <c r="C162" s="36"/>
      <c r="D162" s="30"/>
      <c r="E162" s="63"/>
      <c r="F162" s="30" t="s">
        <v>198</v>
      </c>
      <c r="G162" s="30"/>
      <c r="H162" s="30"/>
      <c r="I162" s="30"/>
      <c r="J162" s="30"/>
      <c r="K162" s="30"/>
      <c r="L162" s="30"/>
      <c r="M162" s="30"/>
      <c r="N162" s="30"/>
      <c r="O162" s="30"/>
      <c r="P162" s="30"/>
      <c r="Q162" s="30"/>
      <c r="R162" s="30"/>
      <c r="S162" s="30"/>
      <c r="T162" s="30"/>
      <c r="U162" s="57"/>
      <c r="V162" s="30"/>
      <c r="W162" s="30"/>
      <c r="X162" s="74"/>
      <c r="Y162" s="30"/>
      <c r="Z162" s="30"/>
      <c r="AA162" s="30"/>
      <c r="AB162" s="30"/>
      <c r="AC162" s="30"/>
      <c r="AD162" s="219"/>
      <c r="AE162" s="219"/>
      <c r="AF162" s="219"/>
      <c r="AG162" s="219"/>
      <c r="AH162" s="219"/>
      <c r="AI162" s="219"/>
      <c r="AJ162" s="219"/>
      <c r="AK162" s="219"/>
      <c r="AL162" s="219"/>
      <c r="AM162" s="219"/>
      <c r="AN162" s="219"/>
      <c r="AO162" s="219"/>
      <c r="AP162" s="219"/>
      <c r="AQ162" s="219"/>
      <c r="AR162" s="219"/>
      <c r="AS162" s="219"/>
      <c r="AT162" s="220"/>
      <c r="AU162" s="204" t="str">
        <f>IF(ISBLANK(Data!D226),"",Data!D226)</f>
        <v/>
      </c>
      <c r="AV162" s="199"/>
      <c r="AW162" s="199"/>
      <c r="AX162" s="199"/>
      <c r="AY162" s="199"/>
      <c r="AZ162" s="199"/>
      <c r="BA162" s="199"/>
      <c r="BB162" s="199"/>
      <c r="BC162" s="199"/>
      <c r="BD162" s="199"/>
      <c r="BE162" s="199"/>
      <c r="BF162" s="199"/>
      <c r="BG162" s="199"/>
      <c r="BH162" s="199"/>
      <c r="BI162" s="200"/>
    </row>
    <row r="163" spans="1:61" ht="14.45" customHeight="1" x14ac:dyDescent="0.2">
      <c r="A163" s="12"/>
      <c r="B163" s="12"/>
      <c r="C163" s="67" t="s">
        <v>72</v>
      </c>
      <c r="D163" s="39"/>
      <c r="E163" s="39"/>
      <c r="F163" s="39"/>
      <c r="G163" s="39"/>
      <c r="H163" s="39"/>
      <c r="I163" s="39"/>
      <c r="J163" s="39"/>
      <c r="K163" s="39"/>
      <c r="L163" s="39"/>
      <c r="M163" s="39"/>
      <c r="N163" s="39"/>
      <c r="O163" s="39"/>
      <c r="P163" s="39"/>
      <c r="Q163" s="39"/>
      <c r="R163" s="39"/>
      <c r="S163" s="39"/>
      <c r="T163" s="39"/>
      <c r="U163" s="52"/>
      <c r="V163" s="39"/>
      <c r="W163" s="39"/>
      <c r="X163" s="54" t="s">
        <v>199</v>
      </c>
      <c r="Y163" s="8"/>
      <c r="Z163" s="8"/>
      <c r="AA163" s="8"/>
      <c r="AB163" s="8"/>
      <c r="AC163" s="8"/>
      <c r="AD163" s="210" t="str">
        <f>IF(ISBLANK(Data!D227),"",Data!D227)</f>
        <v/>
      </c>
      <c r="AE163" s="177"/>
      <c r="AF163" s="177"/>
      <c r="AG163" s="177"/>
      <c r="AH163" s="177"/>
      <c r="AI163" s="177"/>
      <c r="AJ163" s="177"/>
      <c r="AK163" s="177"/>
      <c r="AL163" s="177"/>
      <c r="AM163" s="177"/>
      <c r="AN163" s="177"/>
      <c r="AO163" s="177"/>
      <c r="AP163" s="177"/>
      <c r="AQ163" s="177"/>
      <c r="AR163" s="177"/>
      <c r="AS163" s="177"/>
      <c r="AT163" s="177"/>
      <c r="AU163" s="177"/>
      <c r="AV163" s="177"/>
      <c r="AW163" s="177"/>
      <c r="AX163" s="177"/>
      <c r="AY163" s="177"/>
      <c r="AZ163" s="177"/>
      <c r="BA163" s="177"/>
      <c r="BB163" s="177"/>
      <c r="BC163" s="177"/>
      <c r="BD163" s="177"/>
      <c r="BE163" s="177"/>
      <c r="BF163" s="177"/>
      <c r="BG163" s="177"/>
      <c r="BH163" s="177"/>
      <c r="BI163" s="178"/>
    </row>
    <row r="164" spans="1:61" ht="14.45" customHeight="1" x14ac:dyDescent="0.2">
      <c r="A164" s="12"/>
      <c r="B164" s="12"/>
      <c r="C164" s="41"/>
      <c r="D164" s="8"/>
      <c r="F164" s="8" t="s">
        <v>197</v>
      </c>
      <c r="G164" s="8"/>
      <c r="H164" s="8"/>
      <c r="I164" s="8"/>
      <c r="J164" s="8"/>
      <c r="K164" s="8"/>
      <c r="L164" s="8"/>
      <c r="M164" s="8"/>
      <c r="N164" s="8"/>
      <c r="O164" s="8"/>
      <c r="P164" s="8"/>
      <c r="Q164" s="8"/>
      <c r="R164" s="8"/>
      <c r="S164" s="8"/>
      <c r="T164" s="8"/>
      <c r="U164" s="14"/>
      <c r="V164" s="8"/>
      <c r="W164" s="8"/>
      <c r="X164" s="76"/>
      <c r="Y164" s="8"/>
      <c r="Z164" s="8"/>
      <c r="AA164" s="8"/>
      <c r="AB164" s="8"/>
      <c r="AC164" s="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218"/>
      <c r="AY164" s="218"/>
      <c r="AZ164" s="218"/>
      <c r="BA164" s="218"/>
      <c r="BB164" s="218"/>
      <c r="BC164" s="218"/>
      <c r="BD164" s="218"/>
      <c r="BE164" s="218"/>
      <c r="BF164" s="218"/>
      <c r="BG164" s="218"/>
      <c r="BH164" s="218"/>
      <c r="BI164" s="169"/>
    </row>
    <row r="165" spans="1:61" ht="14.45" customHeight="1" x14ac:dyDescent="0.2">
      <c r="A165" s="12"/>
      <c r="B165" s="12"/>
      <c r="C165" s="41"/>
      <c r="D165" s="8"/>
      <c r="F165" s="8" t="s">
        <v>198</v>
      </c>
      <c r="G165" s="8"/>
      <c r="H165" s="8"/>
      <c r="I165" s="8"/>
      <c r="J165" s="8"/>
      <c r="K165" s="8"/>
      <c r="L165" s="8"/>
      <c r="M165" s="8"/>
      <c r="N165" s="8"/>
      <c r="O165" s="8"/>
      <c r="P165" s="8"/>
      <c r="Q165" s="8"/>
      <c r="R165" s="8"/>
      <c r="S165" s="8"/>
      <c r="T165" s="8"/>
      <c r="U165" s="14"/>
      <c r="V165" s="8"/>
      <c r="W165" s="8"/>
      <c r="X165" s="76"/>
      <c r="Y165" s="8"/>
      <c r="Z165" s="8"/>
      <c r="AA165" s="8"/>
      <c r="AB165" s="8"/>
      <c r="AC165" s="8"/>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20"/>
    </row>
    <row r="166" spans="1:61" ht="14.45" customHeight="1" x14ac:dyDescent="0.2">
      <c r="A166" s="12"/>
      <c r="B166" s="12"/>
      <c r="C166" s="67" t="s">
        <v>73</v>
      </c>
      <c r="D166" s="39"/>
      <c r="E166" s="39"/>
      <c r="F166" s="39"/>
      <c r="G166" s="39"/>
      <c r="H166" s="39"/>
      <c r="I166" s="39"/>
      <c r="J166" s="39"/>
      <c r="K166" s="39"/>
      <c r="L166" s="39"/>
      <c r="M166" s="39"/>
      <c r="N166" s="39"/>
      <c r="O166" s="39"/>
      <c r="P166" s="39"/>
      <c r="Q166" s="39"/>
      <c r="R166" s="39"/>
      <c r="S166" s="39"/>
      <c r="T166" s="39"/>
      <c r="U166" s="52"/>
      <c r="V166" s="39"/>
      <c r="W166" s="39"/>
      <c r="X166" s="58" t="s">
        <v>199</v>
      </c>
      <c r="Y166" s="39"/>
      <c r="Z166" s="39"/>
      <c r="AA166" s="39"/>
      <c r="AB166" s="39"/>
      <c r="AC166" s="39"/>
      <c r="AD166" s="210" t="str">
        <f>IF(ISBLANK(Data!D230),"",Data!D230)</f>
        <v/>
      </c>
      <c r="AE166" s="177"/>
      <c r="AF166" s="177"/>
      <c r="AG166" s="177"/>
      <c r="AH166" s="177"/>
      <c r="AI166" s="177"/>
      <c r="AJ166" s="177"/>
      <c r="AK166" s="177"/>
      <c r="AL166" s="177"/>
      <c r="AM166" s="177"/>
      <c r="AN166" s="177"/>
      <c r="AO166" s="177"/>
      <c r="AP166" s="177"/>
      <c r="AQ166" s="177"/>
      <c r="AR166" s="177"/>
      <c r="AS166" s="177"/>
      <c r="AT166" s="177"/>
      <c r="AU166" s="177"/>
      <c r="AV166" s="177"/>
      <c r="AW166" s="177"/>
      <c r="AX166" s="177"/>
      <c r="AY166" s="177"/>
      <c r="AZ166" s="177"/>
      <c r="BA166" s="177"/>
      <c r="BB166" s="177"/>
      <c r="BC166" s="177"/>
      <c r="BD166" s="177"/>
      <c r="BE166" s="177"/>
      <c r="BF166" s="177"/>
      <c r="BG166" s="177"/>
      <c r="BH166" s="177"/>
      <c r="BI166" s="178"/>
    </row>
    <row r="167" spans="1:61" ht="14.45" customHeight="1" x14ac:dyDescent="0.2">
      <c r="A167" s="12"/>
      <c r="B167" s="12"/>
      <c r="C167" s="41"/>
      <c r="D167" s="8"/>
      <c r="F167" s="8" t="s">
        <v>197</v>
      </c>
      <c r="G167" s="8"/>
      <c r="H167" s="8"/>
      <c r="I167" s="8"/>
      <c r="J167" s="8"/>
      <c r="K167" s="8"/>
      <c r="L167" s="8"/>
      <c r="M167" s="8"/>
      <c r="N167" s="8"/>
      <c r="O167" s="8"/>
      <c r="P167" s="8"/>
      <c r="Q167" s="8"/>
      <c r="R167" s="8"/>
      <c r="S167" s="8"/>
      <c r="T167" s="8"/>
      <c r="U167" s="14"/>
      <c r="V167" s="8"/>
      <c r="W167" s="8"/>
      <c r="X167" s="76"/>
      <c r="Y167" s="8"/>
      <c r="Z167" s="8"/>
      <c r="AA167" s="8"/>
      <c r="AB167" s="8"/>
      <c r="AC167" s="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169"/>
    </row>
    <row r="168" spans="1:61" ht="14.45" customHeight="1" x14ac:dyDescent="0.2">
      <c r="A168" s="12"/>
      <c r="B168" s="12"/>
      <c r="C168" s="36"/>
      <c r="D168" s="30"/>
      <c r="E168" s="63"/>
      <c r="F168" s="30" t="s">
        <v>198</v>
      </c>
      <c r="G168" s="30"/>
      <c r="H168" s="30"/>
      <c r="I168" s="30"/>
      <c r="J168" s="30"/>
      <c r="K168" s="30"/>
      <c r="L168" s="30"/>
      <c r="M168" s="30"/>
      <c r="N168" s="30"/>
      <c r="O168" s="30"/>
      <c r="P168" s="30"/>
      <c r="Q168" s="30"/>
      <c r="R168" s="30"/>
      <c r="S168" s="30"/>
      <c r="T168" s="30"/>
      <c r="U168" s="57"/>
      <c r="V168" s="30"/>
      <c r="W168" s="30"/>
      <c r="X168" s="74"/>
      <c r="Y168" s="30"/>
      <c r="Z168" s="30"/>
      <c r="AA168" s="30"/>
      <c r="AB168" s="30"/>
      <c r="AC168" s="30"/>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20"/>
    </row>
    <row r="169" spans="1:61" ht="14.45" customHeight="1" x14ac:dyDescent="0.2">
      <c r="A169" s="12"/>
      <c r="B169" s="12"/>
      <c r="C169" s="68" t="s">
        <v>74</v>
      </c>
      <c r="D169" s="8"/>
      <c r="E169" s="8"/>
      <c r="F169" s="8"/>
      <c r="G169" s="8"/>
      <c r="H169" s="8"/>
      <c r="I169" s="8"/>
      <c r="J169" s="8"/>
      <c r="K169" s="8"/>
      <c r="L169" s="8"/>
      <c r="M169" s="8"/>
      <c r="N169" s="8"/>
      <c r="O169" s="8"/>
      <c r="P169" s="8"/>
      <c r="Q169" s="8"/>
      <c r="R169" s="8"/>
      <c r="S169" s="8"/>
      <c r="T169" s="8"/>
      <c r="U169" s="14"/>
      <c r="V169" s="8"/>
      <c r="W169" s="8"/>
      <c r="X169" s="54" t="s">
        <v>199</v>
      </c>
      <c r="Y169" s="8"/>
      <c r="Z169" s="8"/>
      <c r="AA169" s="8"/>
      <c r="AB169" s="8"/>
      <c r="AC169" s="8"/>
      <c r="AD169" s="210" t="str">
        <f>IF(ISBLANK(Data!D233),"",Data!D233)</f>
        <v/>
      </c>
      <c r="AE169" s="177"/>
      <c r="AF169" s="177"/>
      <c r="AG169" s="177"/>
      <c r="AH169" s="177"/>
      <c r="AI169" s="177"/>
      <c r="AJ169" s="177"/>
      <c r="AK169" s="177"/>
      <c r="AL169" s="177"/>
      <c r="AM169" s="177"/>
      <c r="AN169" s="177"/>
      <c r="AO169" s="177"/>
      <c r="AP169" s="177"/>
      <c r="AQ169" s="177"/>
      <c r="AR169" s="177"/>
      <c r="AS169" s="177"/>
      <c r="AT169" s="177"/>
      <c r="AU169" s="177"/>
      <c r="AV169" s="177"/>
      <c r="AW169" s="177"/>
      <c r="AX169" s="177"/>
      <c r="AY169" s="177"/>
      <c r="AZ169" s="177"/>
      <c r="BA169" s="177"/>
      <c r="BB169" s="177"/>
      <c r="BC169" s="177"/>
      <c r="BD169" s="177"/>
      <c r="BE169" s="177"/>
      <c r="BF169" s="177"/>
      <c r="BG169" s="177"/>
      <c r="BH169" s="177"/>
      <c r="BI169" s="178"/>
    </row>
    <row r="170" spans="1:61" ht="14.45" customHeight="1" x14ac:dyDescent="0.2">
      <c r="A170" s="12"/>
      <c r="B170" s="12"/>
      <c r="C170" s="41"/>
      <c r="D170" s="8"/>
      <c r="F170" s="8" t="s">
        <v>197</v>
      </c>
      <c r="G170" s="8"/>
      <c r="H170" s="8"/>
      <c r="I170" s="8"/>
      <c r="J170" s="8"/>
      <c r="K170" s="8"/>
      <c r="L170" s="8"/>
      <c r="M170" s="8"/>
      <c r="N170" s="8"/>
      <c r="O170" s="8"/>
      <c r="P170" s="8"/>
      <c r="Q170" s="8"/>
      <c r="R170" s="8"/>
      <c r="S170" s="8"/>
      <c r="T170" s="8"/>
      <c r="U170" s="8"/>
      <c r="V170" s="8"/>
      <c r="W170" s="8"/>
      <c r="X170" s="76"/>
      <c r="Y170" s="8"/>
      <c r="Z170" s="8"/>
      <c r="AA170" s="8"/>
      <c r="AB170" s="8"/>
      <c r="AC170" s="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c r="BF170" s="218"/>
      <c r="BG170" s="218"/>
      <c r="BH170" s="218"/>
      <c r="BI170" s="169"/>
    </row>
    <row r="171" spans="1:61" ht="14.45" customHeight="1" x14ac:dyDescent="0.2">
      <c r="A171" s="12"/>
      <c r="B171" s="12"/>
      <c r="C171" s="36"/>
      <c r="D171" s="30"/>
      <c r="E171" s="63"/>
      <c r="F171" s="30" t="s">
        <v>198</v>
      </c>
      <c r="G171" s="30"/>
      <c r="H171" s="30"/>
      <c r="I171" s="30"/>
      <c r="J171" s="30"/>
      <c r="K171" s="30"/>
      <c r="L171" s="30"/>
      <c r="M171" s="30"/>
      <c r="N171" s="30"/>
      <c r="O171" s="30"/>
      <c r="P171" s="30"/>
      <c r="Q171" s="30"/>
      <c r="R171" s="30"/>
      <c r="S171" s="30"/>
      <c r="T171" s="30"/>
      <c r="U171" s="30"/>
      <c r="V171" s="30"/>
      <c r="W171" s="30"/>
      <c r="X171" s="74"/>
      <c r="Y171" s="30"/>
      <c r="Z171" s="30"/>
      <c r="AA171" s="30"/>
      <c r="AB171" s="30"/>
      <c r="AC171" s="30"/>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20"/>
    </row>
    <row r="172" spans="1:61" ht="14.45" customHeight="1" x14ac:dyDescent="0.2">
      <c r="A172" s="12"/>
      <c r="B172" s="12"/>
      <c r="C172" s="69" t="s">
        <v>201</v>
      </c>
      <c r="D172" s="39"/>
      <c r="E172" s="39"/>
      <c r="F172" s="39"/>
      <c r="G172" s="39"/>
      <c r="H172" s="39"/>
      <c r="I172" s="39"/>
      <c r="J172" s="39"/>
      <c r="K172" s="39"/>
      <c r="L172" s="39"/>
      <c r="M172" s="39"/>
      <c r="N172" s="39"/>
      <c r="O172" s="39"/>
      <c r="P172" s="39"/>
      <c r="Q172" s="39"/>
      <c r="R172" s="39"/>
      <c r="S172" s="39"/>
      <c r="T172" s="39"/>
      <c r="U172" s="28" t="s">
        <v>202</v>
      </c>
      <c r="V172" s="19"/>
      <c r="W172" s="19"/>
      <c r="X172" s="19"/>
      <c r="Y172" s="19"/>
      <c r="Z172" s="19"/>
      <c r="AA172" s="19"/>
      <c r="AB172" s="19"/>
      <c r="AC172" s="19"/>
      <c r="AD172" s="19"/>
      <c r="AE172" s="19"/>
      <c r="AF172" s="19"/>
      <c r="AG172" s="19"/>
      <c r="AH172" s="19"/>
      <c r="AI172" s="19"/>
      <c r="AJ172" s="19"/>
      <c r="AK172" s="19"/>
      <c r="AL172" s="19"/>
      <c r="AM172" s="19"/>
      <c r="AN172" s="19"/>
      <c r="AO172" s="19"/>
      <c r="AP172" s="221" t="str">
        <f>IF(ISBLANK(Data!D236),"",Data!D236)</f>
        <v/>
      </c>
      <c r="AQ172" s="184"/>
      <c r="AR172" s="184"/>
      <c r="AS172" s="184"/>
      <c r="AT172" s="184"/>
      <c r="AU172" s="184"/>
      <c r="AV172" s="19"/>
      <c r="AW172" s="19" t="s">
        <v>30</v>
      </c>
      <c r="AX172" s="19"/>
      <c r="AY172" s="19"/>
      <c r="AZ172" s="19"/>
      <c r="BA172" s="19"/>
      <c r="BB172" s="19"/>
      <c r="BC172" s="19"/>
      <c r="BD172" s="19"/>
      <c r="BE172" s="19"/>
      <c r="BF172" s="19"/>
      <c r="BG172" s="19"/>
      <c r="BH172" s="19"/>
      <c r="BI172" s="22"/>
    </row>
    <row r="173" spans="1:61" ht="14.45" customHeight="1" x14ac:dyDescent="0.2">
      <c r="A173" s="12"/>
      <c r="B173" s="12"/>
      <c r="C173" s="41"/>
      <c r="D173" s="8"/>
      <c r="E173" s="8"/>
      <c r="F173" s="8"/>
      <c r="G173" s="8"/>
      <c r="H173" s="8"/>
      <c r="I173" s="8"/>
      <c r="J173" s="8"/>
      <c r="K173" s="8"/>
      <c r="L173" s="8"/>
      <c r="M173" s="8"/>
      <c r="N173" s="8"/>
      <c r="O173" s="8"/>
      <c r="P173" s="8"/>
      <c r="Q173" s="8"/>
      <c r="R173" s="8"/>
      <c r="S173" s="8"/>
      <c r="T173" s="8"/>
      <c r="U173" s="70" t="s">
        <v>203</v>
      </c>
      <c r="V173" s="19"/>
      <c r="W173" s="19"/>
      <c r="X173" s="19"/>
      <c r="Y173" s="19"/>
      <c r="Z173" s="19"/>
      <c r="AA173" s="19"/>
      <c r="AB173" s="19"/>
      <c r="AC173" s="19"/>
      <c r="AD173" s="19"/>
      <c r="AE173" s="19"/>
      <c r="AF173" s="19"/>
      <c r="AG173" s="19"/>
      <c r="AH173" s="19"/>
      <c r="AI173" s="19"/>
      <c r="AJ173" s="19"/>
      <c r="AK173" s="19"/>
      <c r="AL173" s="19"/>
      <c r="AM173" s="19"/>
      <c r="AN173" s="19"/>
      <c r="AO173" s="19"/>
      <c r="AP173" s="221" t="str">
        <f>IF(ISBLANK(Data!D237),"",Data!D237)</f>
        <v/>
      </c>
      <c r="AQ173" s="184"/>
      <c r="AR173" s="184"/>
      <c r="AS173" s="184"/>
      <c r="AT173" s="184"/>
      <c r="AU173" s="184"/>
      <c r="AV173" s="19"/>
      <c r="AW173" s="19" t="s">
        <v>28</v>
      </c>
      <c r="AX173" s="19"/>
      <c r="AY173" s="19"/>
      <c r="AZ173" s="19"/>
      <c r="BA173" s="19"/>
      <c r="BB173" s="19"/>
      <c r="BC173" s="19"/>
      <c r="BD173" s="19"/>
      <c r="BE173" s="19"/>
      <c r="BF173" s="19"/>
      <c r="BG173" s="19"/>
      <c r="BH173" s="19"/>
      <c r="BI173" s="22"/>
    </row>
    <row r="174" spans="1:61" ht="14.45" customHeight="1" x14ac:dyDescent="0.2">
      <c r="A174" s="12"/>
      <c r="B174" s="12"/>
      <c r="C174" s="41"/>
      <c r="D174" s="8"/>
      <c r="E174" s="8"/>
      <c r="F174" s="8"/>
      <c r="G174" s="8"/>
      <c r="H174" s="8"/>
      <c r="I174" s="8"/>
      <c r="J174" s="8"/>
      <c r="K174" s="8"/>
      <c r="L174" s="8"/>
      <c r="M174" s="8"/>
      <c r="N174" s="8"/>
      <c r="O174" s="8"/>
      <c r="P174" s="8"/>
      <c r="Q174" s="8"/>
      <c r="R174" s="8"/>
      <c r="S174" s="8"/>
      <c r="T174" s="8"/>
      <c r="U174" s="28" t="s">
        <v>204</v>
      </c>
      <c r="V174" s="19"/>
      <c r="W174" s="19"/>
      <c r="X174" s="19"/>
      <c r="Y174" s="19"/>
      <c r="Z174" s="19"/>
      <c r="AA174" s="19"/>
      <c r="AB174" s="19"/>
      <c r="AC174" s="19"/>
      <c r="AD174" s="19"/>
      <c r="AE174" s="19"/>
      <c r="AF174" s="19"/>
      <c r="AG174" s="19"/>
      <c r="AH174" s="19"/>
      <c r="AI174" s="19"/>
      <c r="AJ174" s="19"/>
      <c r="AK174" s="19"/>
      <c r="AL174" s="19"/>
      <c r="AM174" s="19"/>
      <c r="AN174" s="19"/>
      <c r="AO174" s="19"/>
      <c r="AP174" s="221" t="str">
        <f>IF(ISBLANK(Data!D238),"",Data!D238)</f>
        <v/>
      </c>
      <c r="AQ174" s="184"/>
      <c r="AR174" s="184"/>
      <c r="AS174" s="184"/>
      <c r="AT174" s="184"/>
      <c r="AU174" s="184"/>
      <c r="AV174" s="19"/>
      <c r="AW174" s="19" t="s">
        <v>28</v>
      </c>
      <c r="AX174" s="19"/>
      <c r="AY174" s="19"/>
      <c r="AZ174" s="19"/>
      <c r="BA174" s="19"/>
      <c r="BB174" s="19"/>
      <c r="BC174" s="19"/>
      <c r="BD174" s="19"/>
      <c r="BE174" s="19"/>
      <c r="BF174" s="19"/>
      <c r="BG174" s="19"/>
      <c r="BH174" s="19"/>
      <c r="BI174" s="22"/>
    </row>
    <row r="175" spans="1:61" ht="14.45" customHeight="1" x14ac:dyDescent="0.2">
      <c r="A175" s="12"/>
      <c r="B175" s="12"/>
      <c r="C175" s="41"/>
      <c r="D175" s="8"/>
      <c r="E175" s="8"/>
      <c r="F175" s="8"/>
      <c r="G175" s="8"/>
      <c r="H175" s="8"/>
      <c r="I175" s="8"/>
      <c r="J175" s="8"/>
      <c r="K175" s="8"/>
      <c r="L175" s="8"/>
      <c r="M175" s="8"/>
      <c r="N175" s="8"/>
      <c r="O175" s="8"/>
      <c r="P175" s="8"/>
      <c r="Q175" s="8"/>
      <c r="R175" s="8"/>
      <c r="S175" s="8"/>
      <c r="T175" s="8"/>
      <c r="U175" s="209" t="str">
        <f>IF(ISBLANK(Data!D239),"",Data!D239)</f>
        <v/>
      </c>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1"/>
    </row>
    <row r="176" spans="1:61" ht="14.45" customHeight="1" x14ac:dyDescent="0.2">
      <c r="A176" s="12"/>
      <c r="B176" s="12"/>
      <c r="C176" s="41"/>
      <c r="D176" s="8"/>
      <c r="E176" s="8"/>
      <c r="F176" s="8"/>
      <c r="G176" s="8"/>
      <c r="H176" s="8"/>
      <c r="I176" s="8"/>
      <c r="J176" s="8"/>
      <c r="K176" s="8"/>
      <c r="L176" s="8"/>
      <c r="M176" s="8"/>
      <c r="N176" s="8"/>
      <c r="O176" s="8"/>
      <c r="P176" s="8"/>
      <c r="Q176" s="8"/>
      <c r="R176" s="8"/>
      <c r="S176" s="8"/>
      <c r="T176" s="8"/>
      <c r="U176" s="212"/>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4"/>
    </row>
    <row r="177" spans="1:61" ht="14.45" customHeight="1" x14ac:dyDescent="0.2">
      <c r="A177" s="12"/>
      <c r="B177" s="12"/>
      <c r="C177" s="41"/>
      <c r="D177" s="8"/>
      <c r="E177" s="8"/>
      <c r="F177" s="8"/>
      <c r="G177" s="8"/>
      <c r="H177" s="8"/>
      <c r="I177" s="8"/>
      <c r="J177" s="8"/>
      <c r="K177" s="8"/>
      <c r="L177" s="8"/>
      <c r="M177" s="8"/>
      <c r="N177" s="8"/>
      <c r="O177" s="8"/>
      <c r="P177" s="8"/>
      <c r="Q177" s="8"/>
      <c r="R177" s="8"/>
      <c r="S177" s="8"/>
      <c r="T177" s="8"/>
      <c r="U177" s="212"/>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4"/>
    </row>
    <row r="178" spans="1:61" ht="14.45" customHeight="1" x14ac:dyDescent="0.2">
      <c r="A178" s="12"/>
      <c r="B178" s="12"/>
      <c r="C178" s="41"/>
      <c r="D178" s="8"/>
      <c r="E178" s="8"/>
      <c r="F178" s="8"/>
      <c r="G178" s="8"/>
      <c r="H178" s="8"/>
      <c r="I178" s="8"/>
      <c r="J178" s="8"/>
      <c r="K178" s="8"/>
      <c r="L178" s="8"/>
      <c r="M178" s="8"/>
      <c r="N178" s="8"/>
      <c r="O178" s="8"/>
      <c r="P178" s="8"/>
      <c r="Q178" s="8"/>
      <c r="R178" s="8"/>
      <c r="S178" s="8"/>
      <c r="T178" s="8"/>
      <c r="U178" s="212"/>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4"/>
    </row>
    <row r="179" spans="1:61" ht="14.45" customHeight="1" x14ac:dyDescent="0.2">
      <c r="A179" s="12"/>
      <c r="B179" s="12"/>
      <c r="C179" s="36"/>
      <c r="D179" s="30"/>
      <c r="E179" s="30"/>
      <c r="F179" s="30"/>
      <c r="G179" s="30"/>
      <c r="H179" s="30"/>
      <c r="I179" s="30"/>
      <c r="J179" s="30"/>
      <c r="K179" s="30"/>
      <c r="L179" s="30"/>
      <c r="M179" s="30"/>
      <c r="N179" s="30"/>
      <c r="O179" s="30"/>
      <c r="P179" s="30"/>
      <c r="Q179" s="30"/>
      <c r="R179" s="30"/>
      <c r="S179" s="30"/>
      <c r="T179" s="30"/>
      <c r="U179" s="215"/>
      <c r="V179" s="216"/>
      <c r="W179" s="216"/>
      <c r="X179" s="216"/>
      <c r="Y179" s="21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c r="BI179" s="217"/>
    </row>
    <row r="180" spans="1:61" ht="14.45" customHeight="1" x14ac:dyDescent="0.2">
      <c r="A180" s="12"/>
      <c r="B180" s="12"/>
      <c r="C180" s="38"/>
      <c r="D180" s="205" t="s">
        <v>205</v>
      </c>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5"/>
      <c r="BC180" s="205"/>
      <c r="BD180" s="205"/>
      <c r="BE180" s="205"/>
      <c r="BF180" s="205"/>
      <c r="BG180" s="205"/>
      <c r="BH180" s="205"/>
      <c r="BI180" s="206"/>
    </row>
    <row r="181" spans="1:61" ht="14.45" customHeight="1" x14ac:dyDescent="0.2">
      <c r="A181" s="12"/>
      <c r="B181" s="12"/>
      <c r="C181" s="36"/>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8"/>
    </row>
    <row r="182" spans="1:61" ht="14.45" customHeight="1" x14ac:dyDescent="0.2">
      <c r="A182" s="12"/>
      <c r="B182" s="12"/>
      <c r="C182" s="65"/>
      <c r="D182" s="71" t="s">
        <v>206</v>
      </c>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43"/>
    </row>
    <row r="183" spans="1:61" ht="14.45" customHeight="1" x14ac:dyDescent="0.2">
      <c r="A183" s="12"/>
      <c r="B183" s="12"/>
      <c r="C183" s="41"/>
      <c r="D183" s="8"/>
      <c r="E183" s="8"/>
      <c r="F183" s="8"/>
      <c r="G183" s="8"/>
      <c r="H183" s="195" t="str">
        <f>IF(ISBLANK(Data!D240),"",Data!D240)</f>
        <v/>
      </c>
      <c r="I183" s="195"/>
      <c r="J183" s="195"/>
      <c r="K183" s="195"/>
      <c r="L183" s="195"/>
      <c r="M183" s="195"/>
      <c r="N183" s="195"/>
      <c r="O183" s="195"/>
      <c r="P183" s="195"/>
      <c r="Q183" s="195"/>
      <c r="R183" s="195"/>
      <c r="S183" s="195"/>
      <c r="T183" s="195"/>
      <c r="U183" s="195"/>
      <c r="V183" s="195"/>
      <c r="W183" s="195"/>
      <c r="X183" s="195"/>
      <c r="Y183" s="195"/>
      <c r="Z183" s="195"/>
      <c r="AA183" s="195"/>
      <c r="AB183" s="8"/>
      <c r="AC183" s="8"/>
      <c r="AD183" s="8"/>
      <c r="AE183" s="8"/>
      <c r="AF183" s="8"/>
      <c r="AG183" s="8"/>
      <c r="AH183" s="8"/>
      <c r="AI183" s="195" t="str">
        <f>IF(ISBLANK(Data!D241),"",Data!D241)</f>
        <v/>
      </c>
      <c r="AJ183" s="195"/>
      <c r="AK183" s="195"/>
      <c r="AL183" s="195"/>
      <c r="AM183" s="195"/>
      <c r="AN183" s="195"/>
      <c r="AO183" s="195"/>
      <c r="AP183" s="195"/>
      <c r="AQ183" s="195"/>
      <c r="AR183" s="195"/>
      <c r="AS183" s="195"/>
      <c r="AT183" s="195"/>
      <c r="AU183" s="195"/>
      <c r="AV183" s="195"/>
      <c r="AW183" s="195"/>
      <c r="AX183" s="195"/>
      <c r="AY183" s="195"/>
      <c r="AZ183" s="195"/>
      <c r="BA183" s="195"/>
      <c r="BB183" s="195"/>
      <c r="BC183" s="195"/>
      <c r="BD183" s="195"/>
      <c r="BE183" s="195"/>
      <c r="BF183" s="195"/>
      <c r="BG183" s="195"/>
      <c r="BH183" s="195"/>
      <c r="BI183" s="196"/>
    </row>
    <row r="184" spans="1:61" ht="14.45" customHeight="1" x14ac:dyDescent="0.2">
      <c r="A184" s="12"/>
      <c r="B184" s="12"/>
      <c r="C184" s="41"/>
      <c r="D184" s="8" t="s">
        <v>194</v>
      </c>
      <c r="E184" s="8"/>
      <c r="F184" s="8"/>
      <c r="G184" s="8"/>
      <c r="H184" s="197"/>
      <c r="I184" s="197"/>
      <c r="J184" s="197"/>
      <c r="K184" s="197"/>
      <c r="L184" s="197"/>
      <c r="M184" s="197"/>
      <c r="N184" s="197"/>
      <c r="O184" s="197"/>
      <c r="P184" s="197"/>
      <c r="Q184" s="197"/>
      <c r="R184" s="197"/>
      <c r="S184" s="197"/>
      <c r="T184" s="197"/>
      <c r="U184" s="197"/>
      <c r="V184" s="197"/>
      <c r="W184" s="197"/>
      <c r="X184" s="197"/>
      <c r="Y184" s="197"/>
      <c r="Z184" s="197"/>
      <c r="AA184" s="197"/>
      <c r="AB184" s="8"/>
      <c r="AC184" s="8" t="s">
        <v>195</v>
      </c>
      <c r="AD184" s="8"/>
      <c r="AE184" s="8"/>
      <c r="AF184" s="8"/>
      <c r="AG184" s="8"/>
      <c r="AH184" s="8"/>
      <c r="AI184" s="197"/>
      <c r="AJ184" s="197"/>
      <c r="AK184" s="197"/>
      <c r="AL184" s="197"/>
      <c r="AM184" s="197"/>
      <c r="AN184" s="197"/>
      <c r="AO184" s="197"/>
      <c r="AP184" s="197"/>
      <c r="AQ184" s="197"/>
      <c r="AR184" s="197"/>
      <c r="AS184" s="197"/>
      <c r="AT184" s="197"/>
      <c r="AU184" s="197"/>
      <c r="AV184" s="197"/>
      <c r="AW184" s="197"/>
      <c r="AX184" s="197"/>
      <c r="AY184" s="197"/>
      <c r="AZ184" s="197"/>
      <c r="BA184" s="197"/>
      <c r="BB184" s="197"/>
      <c r="BC184" s="197"/>
      <c r="BD184" s="197"/>
      <c r="BE184" s="197"/>
      <c r="BF184" s="197"/>
      <c r="BG184" s="197"/>
      <c r="BH184" s="197"/>
      <c r="BI184" s="198"/>
    </row>
    <row r="185" spans="1:61" ht="14.45" customHeight="1" x14ac:dyDescent="0.2">
      <c r="A185" s="12"/>
      <c r="B185" s="12"/>
      <c r="C185" s="36"/>
      <c r="D185" s="30"/>
      <c r="E185" s="30"/>
      <c r="F185" s="30"/>
      <c r="G185" s="30"/>
      <c r="H185" s="199"/>
      <c r="I185" s="199"/>
      <c r="J185" s="199"/>
      <c r="K185" s="199"/>
      <c r="L185" s="199"/>
      <c r="M185" s="199"/>
      <c r="N185" s="199"/>
      <c r="O185" s="199"/>
      <c r="P185" s="199"/>
      <c r="Q185" s="199"/>
      <c r="R185" s="199"/>
      <c r="S185" s="199"/>
      <c r="T185" s="199"/>
      <c r="U185" s="199"/>
      <c r="V185" s="199"/>
      <c r="W185" s="199"/>
      <c r="X185" s="199"/>
      <c r="Y185" s="199"/>
      <c r="Z185" s="199"/>
      <c r="AA185" s="199"/>
      <c r="AB185" s="30"/>
      <c r="AC185" s="30"/>
      <c r="AD185" s="30"/>
      <c r="AE185" s="30"/>
      <c r="AF185" s="30"/>
      <c r="AG185" s="30"/>
      <c r="AH185" s="30"/>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c r="BD185" s="199"/>
      <c r="BE185" s="199"/>
      <c r="BF185" s="199"/>
      <c r="BG185" s="199"/>
      <c r="BH185" s="199"/>
      <c r="BI185" s="200"/>
    </row>
    <row r="186" spans="1:61" x14ac:dyDescent="0.2">
      <c r="A186" s="12"/>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row>
    <row r="187" spans="1:61" x14ac:dyDescent="0.2">
      <c r="A187" s="12"/>
      <c r="B187" s="12"/>
      <c r="C187" s="12"/>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row>
    <row r="188" spans="1:61" x14ac:dyDescent="0.2">
      <c r="A188" s="12"/>
      <c r="B188" s="12"/>
      <c r="C188" s="12"/>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row>
    <row r="189" spans="1:61" x14ac:dyDescent="0.2">
      <c r="A189" s="12"/>
      <c r="B189" s="12"/>
      <c r="C189" s="12"/>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row>
    <row r="190" spans="1:61" x14ac:dyDescent="0.2">
      <c r="A190" s="12"/>
      <c r="B190" s="12"/>
      <c r="C190" s="12"/>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row>
    <row r="191" spans="1:61" x14ac:dyDescent="0.2">
      <c r="A191" s="12"/>
      <c r="B191" s="12"/>
      <c r="C191" s="12"/>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row>
    <row r="192" spans="1:61" x14ac:dyDescent="0.2">
      <c r="A192" s="12"/>
      <c r="B192" s="12"/>
      <c r="C192" s="12"/>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row>
    <row r="193" spans="1:61" x14ac:dyDescent="0.2">
      <c r="A193" s="12"/>
      <c r="B193" s="12"/>
      <c r="C193" s="12"/>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row>
    <row r="194" spans="1:61" x14ac:dyDescent="0.2">
      <c r="A194" s="12"/>
      <c r="B194" s="12"/>
      <c r="C194" s="12"/>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row>
    <row r="195" spans="1:61" x14ac:dyDescent="0.2">
      <c r="A195" s="12"/>
      <c r="B195" s="12"/>
      <c r="C195" s="12"/>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row>
    <row r="196" spans="1:61" x14ac:dyDescent="0.2">
      <c r="A196" s="12"/>
      <c r="B196" s="12"/>
      <c r="C196" s="12"/>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13"/>
    </row>
    <row r="197" spans="1:61" x14ac:dyDescent="0.2">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row>
    <row r="201" spans="1:61" x14ac:dyDescent="0.2">
      <c r="I201" s="8" t="s">
        <v>210</v>
      </c>
      <c r="BI201" s="13" t="s">
        <v>207</v>
      </c>
    </row>
  </sheetData>
  <sheetProtection algorithmName="SHA-512" hashValue="xDugZCLQtGS6iLCfLWrQJMoodQKbAZYQl29Va7o+LjpnP8ySqfLJOvo5M/2hQATBzI8BxJ+mj3kbfgG88trxpA==" saltValue="S2UcDaOJJt55NElC9vcjwA==" spinCount="100000" sheet="1" selectLockedCells="1"/>
  <mergeCells count="143">
    <mergeCell ref="AO73:BI73"/>
    <mergeCell ref="AF126:AL126"/>
    <mergeCell ref="AS125:AX125"/>
    <mergeCell ref="AS126:AX126"/>
    <mergeCell ref="Y138:AJ138"/>
    <mergeCell ref="X140:Y140"/>
    <mergeCell ref="AN140:BI140"/>
    <mergeCell ref="AD157:BI159"/>
    <mergeCell ref="AD160:AT162"/>
    <mergeCell ref="BD137:BI137"/>
    <mergeCell ref="C144:BI150"/>
    <mergeCell ref="AT137:AZ137"/>
    <mergeCell ref="AG140:AJ140"/>
    <mergeCell ref="AD140:AF140"/>
    <mergeCell ref="Z140:AC140"/>
    <mergeCell ref="H140:W140"/>
    <mergeCell ref="H138:U138"/>
    <mergeCell ref="AT139:BI139"/>
    <mergeCell ref="AT138:BI138"/>
    <mergeCell ref="H73:W73"/>
    <mergeCell ref="AY117:BF117"/>
    <mergeCell ref="AY118:BF118"/>
    <mergeCell ref="AY119:BF119"/>
    <mergeCell ref="AY120:BF120"/>
    <mergeCell ref="AI183:BI185"/>
    <mergeCell ref="AC152:AH154"/>
    <mergeCell ref="D152:G154"/>
    <mergeCell ref="AI152:BI154"/>
    <mergeCell ref="AY160:BI160"/>
    <mergeCell ref="AU162:BI162"/>
    <mergeCell ref="H152:AB154"/>
    <mergeCell ref="H183:AA185"/>
    <mergeCell ref="D180:BI181"/>
    <mergeCell ref="U175:BI179"/>
    <mergeCell ref="AD166:BI168"/>
    <mergeCell ref="AD169:BI171"/>
    <mergeCell ref="AP172:AU172"/>
    <mergeCell ref="AP173:AU173"/>
    <mergeCell ref="AP174:AU174"/>
    <mergeCell ref="AD163:BI165"/>
    <mergeCell ref="W13:BI13"/>
    <mergeCell ref="H15:Z15"/>
    <mergeCell ref="AC15:AG15"/>
    <mergeCell ref="AK12:AN12"/>
    <mergeCell ref="H13:R13"/>
    <mergeCell ref="H11:AG11"/>
    <mergeCell ref="AC12:AG12"/>
    <mergeCell ref="H12:Z12"/>
    <mergeCell ref="X73:Y73"/>
    <mergeCell ref="AE18:AF18"/>
    <mergeCell ref="AS21:BI21"/>
    <mergeCell ref="AV30:BI30"/>
    <mergeCell ref="AV31:BI31"/>
    <mergeCell ref="AF35:AI35"/>
    <mergeCell ref="Z73:AC73"/>
    <mergeCell ref="AD73:AF73"/>
    <mergeCell ref="AG73:AJ73"/>
    <mergeCell ref="BE33:BH33"/>
    <mergeCell ref="BE34:BH34"/>
    <mergeCell ref="BE35:BH35"/>
    <mergeCell ref="O30:AM30"/>
    <mergeCell ref="O46:AJ46"/>
    <mergeCell ref="AD54:AJ54"/>
    <mergeCell ref="Z71:AJ71"/>
    <mergeCell ref="N92:AK92"/>
    <mergeCell ref="AU92:BI92"/>
    <mergeCell ref="AU93:BI93"/>
    <mergeCell ref="AD97:AI97"/>
    <mergeCell ref="AD98:AH98"/>
    <mergeCell ref="T103:Y103"/>
    <mergeCell ref="AY100:BF100"/>
    <mergeCell ref="D78:AH78"/>
    <mergeCell ref="AF83:AI83"/>
    <mergeCell ref="AF82:AH82"/>
    <mergeCell ref="AF80:AI80"/>
    <mergeCell ref="AH81:AI81"/>
    <mergeCell ref="AD117:AH117"/>
    <mergeCell ref="AD118:AH118"/>
    <mergeCell ref="AF123:AL123"/>
    <mergeCell ref="AF124:AL124"/>
    <mergeCell ref="AF125:AL125"/>
    <mergeCell ref="AS108:BH108"/>
    <mergeCell ref="N114:AK114"/>
    <mergeCell ref="T104:Y104"/>
    <mergeCell ref="AU114:BI114"/>
    <mergeCell ref="AU115:BI115"/>
    <mergeCell ref="AT71:BI71"/>
    <mergeCell ref="AT72:BI72"/>
    <mergeCell ref="AJ39:AN39"/>
    <mergeCell ref="AT70:AZ70"/>
    <mergeCell ref="BD70:BI70"/>
    <mergeCell ref="AV62:BI62"/>
    <mergeCell ref="AU58:AY58"/>
    <mergeCell ref="AY60:BF60"/>
    <mergeCell ref="U56:AJ56"/>
    <mergeCell ref="BA54:BF54"/>
    <mergeCell ref="BA55:BF55"/>
    <mergeCell ref="AL47:AM47"/>
    <mergeCell ref="AU47:BI47"/>
    <mergeCell ref="BD56:BF56"/>
    <mergeCell ref="H71:U71"/>
    <mergeCell ref="N5:AI5"/>
    <mergeCell ref="N6:AI6"/>
    <mergeCell ref="N7:W7"/>
    <mergeCell ref="AA7:AI7"/>
    <mergeCell ref="H20:AG20"/>
    <mergeCell ref="H21:Z21"/>
    <mergeCell ref="AC21:AG21"/>
    <mergeCell ref="S42:V42"/>
    <mergeCell ref="AF42:AI42"/>
    <mergeCell ref="AF33:AK33"/>
    <mergeCell ref="M23:AG23"/>
    <mergeCell ref="AK17:BI17"/>
    <mergeCell ref="AM20:BI20"/>
    <mergeCell ref="W22:BI22"/>
    <mergeCell ref="AK21:AN21"/>
    <mergeCell ref="I17:R17"/>
    <mergeCell ref="AU23:BI23"/>
    <mergeCell ref="H22:R22"/>
    <mergeCell ref="Y17:AG17"/>
    <mergeCell ref="H16:L16"/>
    <mergeCell ref="AS12:BI12"/>
    <mergeCell ref="Q16:AG16"/>
    <mergeCell ref="AO15:BI15"/>
    <mergeCell ref="AM11:BI11"/>
    <mergeCell ref="K18:Q18"/>
    <mergeCell ref="BA33:BD33"/>
    <mergeCell ref="BA34:BD34"/>
    <mergeCell ref="BA35:BD35"/>
    <mergeCell ref="AJ34:AK34"/>
    <mergeCell ref="AT42:AW42"/>
    <mergeCell ref="AY46:BI46"/>
    <mergeCell ref="BG49:BH49"/>
    <mergeCell ref="AT52:BI52"/>
    <mergeCell ref="AU77:BI77"/>
    <mergeCell ref="AU78:BI78"/>
    <mergeCell ref="AY80:BF80"/>
    <mergeCell ref="AY81:BF81"/>
    <mergeCell ref="AY82:BF82"/>
    <mergeCell ref="AY83:BF83"/>
    <mergeCell ref="AY97:BF97"/>
    <mergeCell ref="AY98:BF98"/>
    <mergeCell ref="AY99:BF99"/>
  </mergeCells>
  <pageMargins left="0.35433070866141736" right="0.27559055118110237" top="0.19685039370078741" bottom="0.15748031496062992" header="0.11811023622047245" footer="0.19685039370078741"/>
  <pageSetup paperSize="9" scale="86" fitToHeight="3" orientation="portrait" r:id="rId1"/>
  <rowBreaks count="2" manualBreakCount="2">
    <brk id="65" max="16383" man="1"/>
    <brk id="1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ltText="">
                <anchor moveWithCells="1">
                  <from>
                    <xdr:col>51</xdr:col>
                    <xdr:colOff>57150</xdr:colOff>
                    <xdr:row>9</xdr:row>
                    <xdr:rowOff>9525</xdr:rowOff>
                  </from>
                  <to>
                    <xdr:col>52</xdr:col>
                    <xdr:colOff>104775</xdr:colOff>
                    <xdr:row>9</xdr:row>
                    <xdr:rowOff>171450</xdr:rowOff>
                  </to>
                </anchor>
              </controlPr>
            </control>
          </mc:Choice>
        </mc:AlternateContent>
        <mc:AlternateContent xmlns:mc="http://schemas.openxmlformats.org/markup-compatibility/2006">
          <mc:Choice Requires="x14">
            <control shapeId="6178" r:id="rId5" name="Check Box 34">
              <controlPr locked="0" defaultSize="0" autoFill="0" autoLine="0" autoPict="0" altText="">
                <anchor moveWithCells="1">
                  <from>
                    <xdr:col>54</xdr:col>
                    <xdr:colOff>57150</xdr:colOff>
                    <xdr:row>9</xdr:row>
                    <xdr:rowOff>9525</xdr:rowOff>
                  </from>
                  <to>
                    <xdr:col>55</xdr:col>
                    <xdr:colOff>104775</xdr:colOff>
                    <xdr:row>9</xdr:row>
                    <xdr:rowOff>171450</xdr:rowOff>
                  </to>
                </anchor>
              </controlPr>
            </control>
          </mc:Choice>
        </mc:AlternateContent>
        <mc:AlternateContent xmlns:mc="http://schemas.openxmlformats.org/markup-compatibility/2006">
          <mc:Choice Requires="x14">
            <control shapeId="6179" r:id="rId6" name="Check Box 35">
              <controlPr locked="0" defaultSize="0" autoFill="0" autoLine="0" autoPict="0" altText="">
                <anchor moveWithCells="1">
                  <from>
                    <xdr:col>57</xdr:col>
                    <xdr:colOff>66675</xdr:colOff>
                    <xdr:row>9</xdr:row>
                    <xdr:rowOff>9525</xdr:rowOff>
                  </from>
                  <to>
                    <xdr:col>59</xdr:col>
                    <xdr:colOff>0</xdr:colOff>
                    <xdr:row>9</xdr:row>
                    <xdr:rowOff>171450</xdr:rowOff>
                  </to>
                </anchor>
              </controlPr>
            </control>
          </mc:Choice>
        </mc:AlternateContent>
        <mc:AlternateContent xmlns:mc="http://schemas.openxmlformats.org/markup-compatibility/2006">
          <mc:Choice Requires="x14">
            <control shapeId="6180" r:id="rId7" name="Check Box 36">
              <controlPr locked="0" defaultSize="0" autoFill="0" autoLine="0" autoPict="0" altText="">
                <anchor moveWithCells="1">
                  <from>
                    <xdr:col>33</xdr:col>
                    <xdr:colOff>57150</xdr:colOff>
                    <xdr:row>15</xdr:row>
                    <xdr:rowOff>9525</xdr:rowOff>
                  </from>
                  <to>
                    <xdr:col>34</xdr:col>
                    <xdr:colOff>104775</xdr:colOff>
                    <xdr:row>15</xdr:row>
                    <xdr:rowOff>171450</xdr:rowOff>
                  </to>
                </anchor>
              </controlPr>
            </control>
          </mc:Choice>
        </mc:AlternateContent>
        <mc:AlternateContent xmlns:mc="http://schemas.openxmlformats.org/markup-compatibility/2006">
          <mc:Choice Requires="x14">
            <control shapeId="6181" r:id="rId8" name="Check Box 37">
              <controlPr locked="0" defaultSize="0" autoFill="0" autoLine="0" autoPict="0" altText="">
                <anchor moveWithCells="1">
                  <from>
                    <xdr:col>38</xdr:col>
                    <xdr:colOff>57150</xdr:colOff>
                    <xdr:row>15</xdr:row>
                    <xdr:rowOff>9525</xdr:rowOff>
                  </from>
                  <to>
                    <xdr:col>39</xdr:col>
                    <xdr:colOff>104775</xdr:colOff>
                    <xdr:row>15</xdr:row>
                    <xdr:rowOff>171450</xdr:rowOff>
                  </to>
                </anchor>
              </controlPr>
            </control>
          </mc:Choice>
        </mc:AlternateContent>
        <mc:AlternateContent xmlns:mc="http://schemas.openxmlformats.org/markup-compatibility/2006">
          <mc:Choice Requires="x14">
            <control shapeId="6182" r:id="rId9" name="Check Box 38">
              <controlPr locked="0" defaultSize="0" autoFill="0" autoLine="0" autoPict="0" altText="">
                <anchor moveWithCells="1">
                  <from>
                    <xdr:col>33</xdr:col>
                    <xdr:colOff>57150</xdr:colOff>
                    <xdr:row>16</xdr:row>
                    <xdr:rowOff>9525</xdr:rowOff>
                  </from>
                  <to>
                    <xdr:col>34</xdr:col>
                    <xdr:colOff>104775</xdr:colOff>
                    <xdr:row>16</xdr:row>
                    <xdr:rowOff>171450</xdr:rowOff>
                  </to>
                </anchor>
              </controlPr>
            </control>
          </mc:Choice>
        </mc:AlternateContent>
        <mc:AlternateContent xmlns:mc="http://schemas.openxmlformats.org/markup-compatibility/2006">
          <mc:Choice Requires="x14">
            <control shapeId="6183" r:id="rId10" name="Check Box 39">
              <controlPr locked="0" defaultSize="0" autoFill="0" autoLine="0" autoPict="0" altText="">
                <anchor moveWithCells="1">
                  <from>
                    <xdr:col>33</xdr:col>
                    <xdr:colOff>57150</xdr:colOff>
                    <xdr:row>17</xdr:row>
                    <xdr:rowOff>9525</xdr:rowOff>
                  </from>
                  <to>
                    <xdr:col>34</xdr:col>
                    <xdr:colOff>104775</xdr:colOff>
                    <xdr:row>17</xdr:row>
                    <xdr:rowOff>171450</xdr:rowOff>
                  </to>
                </anchor>
              </controlPr>
            </control>
          </mc:Choice>
        </mc:AlternateContent>
        <mc:AlternateContent xmlns:mc="http://schemas.openxmlformats.org/markup-compatibility/2006">
          <mc:Choice Requires="x14">
            <control shapeId="6184" r:id="rId11" name="Check Box 40">
              <controlPr locked="0" defaultSize="0" autoFill="0" autoLine="0" autoPict="0" altText="">
                <anchor moveWithCells="1">
                  <from>
                    <xdr:col>38</xdr:col>
                    <xdr:colOff>57150</xdr:colOff>
                    <xdr:row>17</xdr:row>
                    <xdr:rowOff>9525</xdr:rowOff>
                  </from>
                  <to>
                    <xdr:col>39</xdr:col>
                    <xdr:colOff>104775</xdr:colOff>
                    <xdr:row>17</xdr:row>
                    <xdr:rowOff>171450</xdr:rowOff>
                  </to>
                </anchor>
              </controlPr>
            </control>
          </mc:Choice>
        </mc:AlternateContent>
        <mc:AlternateContent xmlns:mc="http://schemas.openxmlformats.org/markup-compatibility/2006">
          <mc:Choice Requires="x14">
            <control shapeId="6185" r:id="rId12" name="Check Box 41">
              <controlPr locked="0" defaultSize="0" autoFill="0" autoLine="0" autoPict="0" altText="">
                <anchor moveWithCells="1">
                  <from>
                    <xdr:col>1</xdr:col>
                    <xdr:colOff>9525</xdr:colOff>
                    <xdr:row>24</xdr:row>
                    <xdr:rowOff>9525</xdr:rowOff>
                  </from>
                  <to>
                    <xdr:col>4</xdr:col>
                    <xdr:colOff>9525</xdr:colOff>
                    <xdr:row>24</xdr:row>
                    <xdr:rowOff>171450</xdr:rowOff>
                  </to>
                </anchor>
              </controlPr>
            </control>
          </mc:Choice>
        </mc:AlternateContent>
        <mc:AlternateContent xmlns:mc="http://schemas.openxmlformats.org/markup-compatibility/2006">
          <mc:Choice Requires="x14">
            <control shapeId="6186" r:id="rId13" name="Check Box 42">
              <controlPr locked="0" defaultSize="0" autoFill="0" autoLine="0" autoPict="0" altText="">
                <anchor moveWithCells="1">
                  <from>
                    <xdr:col>13</xdr:col>
                    <xdr:colOff>76200</xdr:colOff>
                    <xdr:row>24</xdr:row>
                    <xdr:rowOff>9525</xdr:rowOff>
                  </from>
                  <to>
                    <xdr:col>15</xdr:col>
                    <xdr:colOff>9525</xdr:colOff>
                    <xdr:row>24</xdr:row>
                    <xdr:rowOff>171450</xdr:rowOff>
                  </to>
                </anchor>
              </controlPr>
            </control>
          </mc:Choice>
        </mc:AlternateContent>
        <mc:AlternateContent xmlns:mc="http://schemas.openxmlformats.org/markup-compatibility/2006">
          <mc:Choice Requires="x14">
            <control shapeId="6187" r:id="rId14" name="Check Box 43">
              <controlPr locked="0" defaultSize="0" autoFill="0" autoLine="0" autoPict="0" altText="">
                <anchor moveWithCells="1">
                  <from>
                    <xdr:col>51</xdr:col>
                    <xdr:colOff>57150</xdr:colOff>
                    <xdr:row>18</xdr:row>
                    <xdr:rowOff>9525</xdr:rowOff>
                  </from>
                  <to>
                    <xdr:col>52</xdr:col>
                    <xdr:colOff>104775</xdr:colOff>
                    <xdr:row>18</xdr:row>
                    <xdr:rowOff>171450</xdr:rowOff>
                  </to>
                </anchor>
              </controlPr>
            </control>
          </mc:Choice>
        </mc:AlternateContent>
        <mc:AlternateContent xmlns:mc="http://schemas.openxmlformats.org/markup-compatibility/2006">
          <mc:Choice Requires="x14">
            <control shapeId="6188" r:id="rId15" name="Check Box 44">
              <controlPr locked="0" defaultSize="0" autoFill="0" autoLine="0" autoPict="0" altText="">
                <anchor moveWithCells="1">
                  <from>
                    <xdr:col>54</xdr:col>
                    <xdr:colOff>57150</xdr:colOff>
                    <xdr:row>18</xdr:row>
                    <xdr:rowOff>9525</xdr:rowOff>
                  </from>
                  <to>
                    <xdr:col>55</xdr:col>
                    <xdr:colOff>104775</xdr:colOff>
                    <xdr:row>18</xdr:row>
                    <xdr:rowOff>171450</xdr:rowOff>
                  </to>
                </anchor>
              </controlPr>
            </control>
          </mc:Choice>
        </mc:AlternateContent>
        <mc:AlternateContent xmlns:mc="http://schemas.openxmlformats.org/markup-compatibility/2006">
          <mc:Choice Requires="x14">
            <control shapeId="6189" r:id="rId16" name="Check Box 45">
              <controlPr locked="0" defaultSize="0" autoFill="0" autoLine="0" autoPict="0" altText="">
                <anchor moveWithCells="1">
                  <from>
                    <xdr:col>57</xdr:col>
                    <xdr:colOff>66675</xdr:colOff>
                    <xdr:row>18</xdr:row>
                    <xdr:rowOff>9525</xdr:rowOff>
                  </from>
                  <to>
                    <xdr:col>59</xdr:col>
                    <xdr:colOff>9525</xdr:colOff>
                    <xdr:row>18</xdr:row>
                    <xdr:rowOff>171450</xdr:rowOff>
                  </to>
                </anchor>
              </controlPr>
            </control>
          </mc:Choice>
        </mc:AlternateContent>
        <mc:AlternateContent xmlns:mc="http://schemas.openxmlformats.org/markup-compatibility/2006">
          <mc:Choice Requires="x14">
            <control shapeId="6190" r:id="rId17" name="Check Box 46">
              <controlPr locked="0" defaultSize="0" autoFill="0" autoLine="0" autoPict="0" altText="">
                <anchor moveWithCells="1">
                  <from>
                    <xdr:col>17</xdr:col>
                    <xdr:colOff>57150</xdr:colOff>
                    <xdr:row>24</xdr:row>
                    <xdr:rowOff>9525</xdr:rowOff>
                  </from>
                  <to>
                    <xdr:col>19</xdr:col>
                    <xdr:colOff>9525</xdr:colOff>
                    <xdr:row>24</xdr:row>
                    <xdr:rowOff>171450</xdr:rowOff>
                  </to>
                </anchor>
              </controlPr>
            </control>
          </mc:Choice>
        </mc:AlternateContent>
        <mc:AlternateContent xmlns:mc="http://schemas.openxmlformats.org/markup-compatibility/2006">
          <mc:Choice Requires="x14">
            <control shapeId="6191" r:id="rId18" name="Check Box 47">
              <controlPr locked="0" defaultSize="0" autoFill="0" autoLine="0" autoPict="0" altText="">
                <anchor moveWithCells="1">
                  <from>
                    <xdr:col>39</xdr:col>
                    <xdr:colOff>47625</xdr:colOff>
                    <xdr:row>24</xdr:row>
                    <xdr:rowOff>9525</xdr:rowOff>
                  </from>
                  <to>
                    <xdr:col>40</xdr:col>
                    <xdr:colOff>95250</xdr:colOff>
                    <xdr:row>24</xdr:row>
                    <xdr:rowOff>171450</xdr:rowOff>
                  </to>
                </anchor>
              </controlPr>
            </control>
          </mc:Choice>
        </mc:AlternateContent>
        <mc:AlternateContent xmlns:mc="http://schemas.openxmlformats.org/markup-compatibility/2006">
          <mc:Choice Requires="x14">
            <control shapeId="6192" r:id="rId19" name="Check Box 48">
              <controlPr locked="0" defaultSize="0" autoFill="0" autoLine="0" autoPict="0" altText="">
                <anchor moveWithCells="1">
                  <from>
                    <xdr:col>1</xdr:col>
                    <xdr:colOff>9525</xdr:colOff>
                    <xdr:row>24</xdr:row>
                    <xdr:rowOff>180975</xdr:rowOff>
                  </from>
                  <to>
                    <xdr:col>4</xdr:col>
                    <xdr:colOff>28575</xdr:colOff>
                    <xdr:row>25</xdr:row>
                    <xdr:rowOff>161925</xdr:rowOff>
                  </to>
                </anchor>
              </controlPr>
            </control>
          </mc:Choice>
        </mc:AlternateContent>
        <mc:AlternateContent xmlns:mc="http://schemas.openxmlformats.org/markup-compatibility/2006">
          <mc:Choice Requires="x14">
            <control shapeId="6193" r:id="rId20" name="Check Box 49">
              <controlPr locked="0" defaultSize="0" autoFill="0" autoLine="0" autoPict="0" altText="">
                <anchor moveWithCells="1">
                  <from>
                    <xdr:col>54</xdr:col>
                    <xdr:colOff>47625</xdr:colOff>
                    <xdr:row>28</xdr:row>
                    <xdr:rowOff>9525</xdr:rowOff>
                  </from>
                  <to>
                    <xdr:col>55</xdr:col>
                    <xdr:colOff>85725</xdr:colOff>
                    <xdr:row>29</xdr:row>
                    <xdr:rowOff>0</xdr:rowOff>
                  </to>
                </anchor>
              </controlPr>
            </control>
          </mc:Choice>
        </mc:AlternateContent>
        <mc:AlternateContent xmlns:mc="http://schemas.openxmlformats.org/markup-compatibility/2006">
          <mc:Choice Requires="x14">
            <control shapeId="6194" r:id="rId21" name="Check Box 50">
              <controlPr locked="0" defaultSize="0" autoFill="0" autoLine="0" autoPict="0" altText="">
                <anchor moveWithCells="1">
                  <from>
                    <xdr:col>2</xdr:col>
                    <xdr:colOff>9525</xdr:colOff>
                    <xdr:row>28</xdr:row>
                    <xdr:rowOff>19050</xdr:rowOff>
                  </from>
                  <to>
                    <xdr:col>4</xdr:col>
                    <xdr:colOff>28575</xdr:colOff>
                    <xdr:row>28</xdr:row>
                    <xdr:rowOff>171450</xdr:rowOff>
                  </to>
                </anchor>
              </controlPr>
            </control>
          </mc:Choice>
        </mc:AlternateContent>
        <mc:AlternateContent xmlns:mc="http://schemas.openxmlformats.org/markup-compatibility/2006">
          <mc:Choice Requires="x14">
            <control shapeId="6195" r:id="rId22" name="Check Box 51">
              <controlPr locked="0" defaultSize="0" autoFill="0" autoLine="0" autoPict="0" altText="">
                <anchor moveWithCells="1">
                  <from>
                    <xdr:col>10</xdr:col>
                    <xdr:colOff>95250</xdr:colOff>
                    <xdr:row>28</xdr:row>
                    <xdr:rowOff>19050</xdr:rowOff>
                  </from>
                  <to>
                    <xdr:col>12</xdr:col>
                    <xdr:colOff>38100</xdr:colOff>
                    <xdr:row>29</xdr:row>
                    <xdr:rowOff>0</xdr:rowOff>
                  </to>
                </anchor>
              </controlPr>
            </control>
          </mc:Choice>
        </mc:AlternateContent>
        <mc:AlternateContent xmlns:mc="http://schemas.openxmlformats.org/markup-compatibility/2006">
          <mc:Choice Requires="x14">
            <control shapeId="6196" r:id="rId23" name="Check Box 52">
              <controlPr locked="0" defaultSize="0" autoFill="0" autoLine="0" autoPict="0" altText="">
                <anchor moveWithCells="1">
                  <from>
                    <xdr:col>12</xdr:col>
                    <xdr:colOff>114300</xdr:colOff>
                    <xdr:row>30</xdr:row>
                    <xdr:rowOff>19050</xdr:rowOff>
                  </from>
                  <to>
                    <xdr:col>14</xdr:col>
                    <xdr:colOff>47625</xdr:colOff>
                    <xdr:row>31</xdr:row>
                    <xdr:rowOff>0</xdr:rowOff>
                  </to>
                </anchor>
              </controlPr>
            </control>
          </mc:Choice>
        </mc:AlternateContent>
        <mc:AlternateContent xmlns:mc="http://schemas.openxmlformats.org/markup-compatibility/2006">
          <mc:Choice Requires="x14">
            <control shapeId="6197" r:id="rId24" name="Check Box 53">
              <controlPr locked="0" defaultSize="0" autoFill="0" autoLine="0" autoPict="0" altText="">
                <anchor moveWithCells="1">
                  <from>
                    <xdr:col>11</xdr:col>
                    <xdr:colOff>114300</xdr:colOff>
                    <xdr:row>32</xdr:row>
                    <xdr:rowOff>19050</xdr:rowOff>
                  </from>
                  <to>
                    <xdr:col>13</xdr:col>
                    <xdr:colOff>57150</xdr:colOff>
                    <xdr:row>32</xdr:row>
                    <xdr:rowOff>171450</xdr:rowOff>
                  </to>
                </anchor>
              </controlPr>
            </control>
          </mc:Choice>
        </mc:AlternateContent>
        <mc:AlternateContent xmlns:mc="http://schemas.openxmlformats.org/markup-compatibility/2006">
          <mc:Choice Requires="x14">
            <control shapeId="6200" r:id="rId25" name="Check Box 56">
              <controlPr locked="0" defaultSize="0" autoFill="0" autoLine="0" autoPict="0" altText="">
                <anchor moveWithCells="1">
                  <from>
                    <xdr:col>21</xdr:col>
                    <xdr:colOff>19050</xdr:colOff>
                    <xdr:row>30</xdr:row>
                    <xdr:rowOff>19050</xdr:rowOff>
                  </from>
                  <to>
                    <xdr:col>22</xdr:col>
                    <xdr:colOff>76200</xdr:colOff>
                    <xdr:row>31</xdr:row>
                    <xdr:rowOff>0</xdr:rowOff>
                  </to>
                </anchor>
              </controlPr>
            </control>
          </mc:Choice>
        </mc:AlternateContent>
        <mc:AlternateContent xmlns:mc="http://schemas.openxmlformats.org/markup-compatibility/2006">
          <mc:Choice Requires="x14">
            <control shapeId="6201" r:id="rId26" name="Check Box 57">
              <controlPr locked="0" defaultSize="0" autoFill="0" autoLine="0" autoPict="0" altText="">
                <anchor moveWithCells="1">
                  <from>
                    <xdr:col>11</xdr:col>
                    <xdr:colOff>114300</xdr:colOff>
                    <xdr:row>33</xdr:row>
                    <xdr:rowOff>19050</xdr:rowOff>
                  </from>
                  <to>
                    <xdr:col>13</xdr:col>
                    <xdr:colOff>57150</xdr:colOff>
                    <xdr:row>34</xdr:row>
                    <xdr:rowOff>0</xdr:rowOff>
                  </to>
                </anchor>
              </controlPr>
            </control>
          </mc:Choice>
        </mc:AlternateContent>
        <mc:AlternateContent xmlns:mc="http://schemas.openxmlformats.org/markup-compatibility/2006">
          <mc:Choice Requires="x14">
            <control shapeId="6202" r:id="rId27" name="Check Box 58">
              <controlPr locked="0" defaultSize="0" autoFill="0" autoLine="0" autoPict="0" altText="">
                <anchor moveWithCells="1">
                  <from>
                    <xdr:col>11</xdr:col>
                    <xdr:colOff>114300</xdr:colOff>
                    <xdr:row>34</xdr:row>
                    <xdr:rowOff>19050</xdr:rowOff>
                  </from>
                  <to>
                    <xdr:col>13</xdr:col>
                    <xdr:colOff>47625</xdr:colOff>
                    <xdr:row>35</xdr:row>
                    <xdr:rowOff>0</xdr:rowOff>
                  </to>
                </anchor>
              </controlPr>
            </control>
          </mc:Choice>
        </mc:AlternateContent>
        <mc:AlternateContent xmlns:mc="http://schemas.openxmlformats.org/markup-compatibility/2006">
          <mc:Choice Requires="x14">
            <control shapeId="6203" r:id="rId28" name="Check Box 59">
              <controlPr locked="0" defaultSize="0" autoFill="0" autoLine="0" autoPict="0" altText="">
                <anchor moveWithCells="1">
                  <from>
                    <xdr:col>12</xdr:col>
                    <xdr:colOff>9525</xdr:colOff>
                    <xdr:row>36</xdr:row>
                    <xdr:rowOff>9525</xdr:rowOff>
                  </from>
                  <to>
                    <xdr:col>13</xdr:col>
                    <xdr:colOff>57150</xdr:colOff>
                    <xdr:row>36</xdr:row>
                    <xdr:rowOff>161925</xdr:rowOff>
                  </to>
                </anchor>
              </controlPr>
            </control>
          </mc:Choice>
        </mc:AlternateContent>
        <mc:AlternateContent xmlns:mc="http://schemas.openxmlformats.org/markup-compatibility/2006">
          <mc:Choice Requires="x14">
            <control shapeId="6204" r:id="rId29" name="Check Box 60">
              <controlPr locked="0" defaultSize="0" autoFill="0" autoLine="0" autoPict="0" altText="">
                <anchor moveWithCells="1">
                  <from>
                    <xdr:col>21</xdr:col>
                    <xdr:colOff>66675</xdr:colOff>
                    <xdr:row>36</xdr:row>
                    <xdr:rowOff>9525</xdr:rowOff>
                  </from>
                  <to>
                    <xdr:col>23</xdr:col>
                    <xdr:colOff>0</xdr:colOff>
                    <xdr:row>36</xdr:row>
                    <xdr:rowOff>171450</xdr:rowOff>
                  </to>
                </anchor>
              </controlPr>
            </control>
          </mc:Choice>
        </mc:AlternateContent>
        <mc:AlternateContent xmlns:mc="http://schemas.openxmlformats.org/markup-compatibility/2006">
          <mc:Choice Requires="x14">
            <control shapeId="6205" r:id="rId30" name="Check Box 61">
              <controlPr locked="0" defaultSize="0" autoFill="0" autoLine="0" autoPict="0" altText="">
                <anchor moveWithCells="1">
                  <from>
                    <xdr:col>32</xdr:col>
                    <xdr:colOff>57150</xdr:colOff>
                    <xdr:row>36</xdr:row>
                    <xdr:rowOff>9525</xdr:rowOff>
                  </from>
                  <to>
                    <xdr:col>34</xdr:col>
                    <xdr:colOff>0</xdr:colOff>
                    <xdr:row>36</xdr:row>
                    <xdr:rowOff>171450</xdr:rowOff>
                  </to>
                </anchor>
              </controlPr>
            </control>
          </mc:Choice>
        </mc:AlternateContent>
        <mc:AlternateContent xmlns:mc="http://schemas.openxmlformats.org/markup-compatibility/2006">
          <mc:Choice Requires="x14">
            <control shapeId="6206" r:id="rId31" name="Check Box 62">
              <controlPr locked="0" defaultSize="0" autoFill="0" autoLine="0" autoPict="0" altText="">
                <anchor moveWithCells="1">
                  <from>
                    <xdr:col>37</xdr:col>
                    <xdr:colOff>57150</xdr:colOff>
                    <xdr:row>36</xdr:row>
                    <xdr:rowOff>9525</xdr:rowOff>
                  </from>
                  <to>
                    <xdr:col>38</xdr:col>
                    <xdr:colOff>95250</xdr:colOff>
                    <xdr:row>36</xdr:row>
                    <xdr:rowOff>171450</xdr:rowOff>
                  </to>
                </anchor>
              </controlPr>
            </control>
          </mc:Choice>
        </mc:AlternateContent>
        <mc:AlternateContent xmlns:mc="http://schemas.openxmlformats.org/markup-compatibility/2006">
          <mc:Choice Requires="x14">
            <control shapeId="6207" r:id="rId32" name="Check Box 63">
              <controlPr locked="0" defaultSize="0" autoFill="0" autoLine="0" autoPict="0" altText="">
                <anchor moveWithCells="1">
                  <from>
                    <xdr:col>50</xdr:col>
                    <xdr:colOff>57150</xdr:colOff>
                    <xdr:row>36</xdr:row>
                    <xdr:rowOff>9525</xdr:rowOff>
                  </from>
                  <to>
                    <xdr:col>51</xdr:col>
                    <xdr:colOff>104775</xdr:colOff>
                    <xdr:row>36</xdr:row>
                    <xdr:rowOff>171450</xdr:rowOff>
                  </to>
                </anchor>
              </controlPr>
            </control>
          </mc:Choice>
        </mc:AlternateContent>
        <mc:AlternateContent xmlns:mc="http://schemas.openxmlformats.org/markup-compatibility/2006">
          <mc:Choice Requires="x14">
            <control shapeId="6225" r:id="rId33" name="Check Box 81">
              <controlPr locked="0" defaultSize="0" autoFill="0" autoLine="0" autoPict="0" altText="">
                <anchor moveWithCells="1">
                  <from>
                    <xdr:col>16</xdr:col>
                    <xdr:colOff>38100</xdr:colOff>
                    <xdr:row>38</xdr:row>
                    <xdr:rowOff>9525</xdr:rowOff>
                  </from>
                  <to>
                    <xdr:col>17</xdr:col>
                    <xdr:colOff>104775</xdr:colOff>
                    <xdr:row>38</xdr:row>
                    <xdr:rowOff>171450</xdr:rowOff>
                  </to>
                </anchor>
              </controlPr>
            </control>
          </mc:Choice>
        </mc:AlternateContent>
        <mc:AlternateContent xmlns:mc="http://schemas.openxmlformats.org/markup-compatibility/2006">
          <mc:Choice Requires="x14">
            <control shapeId="6226" r:id="rId34" name="Check Box 82">
              <controlPr locked="0" defaultSize="0" autoFill="0" autoLine="0" autoPict="0" altText="">
                <anchor moveWithCells="1">
                  <from>
                    <xdr:col>20</xdr:col>
                    <xdr:colOff>28575</xdr:colOff>
                    <xdr:row>38</xdr:row>
                    <xdr:rowOff>9525</xdr:rowOff>
                  </from>
                  <to>
                    <xdr:col>21</xdr:col>
                    <xdr:colOff>95250</xdr:colOff>
                    <xdr:row>38</xdr:row>
                    <xdr:rowOff>171450</xdr:rowOff>
                  </to>
                </anchor>
              </controlPr>
            </control>
          </mc:Choice>
        </mc:AlternateContent>
        <mc:AlternateContent xmlns:mc="http://schemas.openxmlformats.org/markup-compatibility/2006">
          <mc:Choice Requires="x14">
            <control shapeId="6227" r:id="rId35" name="Check Box 83">
              <controlPr locked="0" defaultSize="0" autoFill="0" autoLine="0" autoPict="0" altText="">
                <anchor moveWithCells="1">
                  <from>
                    <xdr:col>16</xdr:col>
                    <xdr:colOff>38100</xdr:colOff>
                    <xdr:row>39</xdr:row>
                    <xdr:rowOff>9525</xdr:rowOff>
                  </from>
                  <to>
                    <xdr:col>17</xdr:col>
                    <xdr:colOff>104775</xdr:colOff>
                    <xdr:row>39</xdr:row>
                    <xdr:rowOff>171450</xdr:rowOff>
                  </to>
                </anchor>
              </controlPr>
            </control>
          </mc:Choice>
        </mc:AlternateContent>
        <mc:AlternateContent xmlns:mc="http://schemas.openxmlformats.org/markup-compatibility/2006">
          <mc:Choice Requires="x14">
            <control shapeId="6228" r:id="rId36" name="Check Box 84">
              <controlPr locked="0" defaultSize="0" autoFill="0" autoLine="0" autoPict="0" altText="">
                <anchor moveWithCells="1">
                  <from>
                    <xdr:col>25</xdr:col>
                    <xdr:colOff>57150</xdr:colOff>
                    <xdr:row>39</xdr:row>
                    <xdr:rowOff>9525</xdr:rowOff>
                  </from>
                  <to>
                    <xdr:col>27</xdr:col>
                    <xdr:colOff>9525</xdr:colOff>
                    <xdr:row>39</xdr:row>
                    <xdr:rowOff>171450</xdr:rowOff>
                  </to>
                </anchor>
              </controlPr>
            </control>
          </mc:Choice>
        </mc:AlternateContent>
        <mc:AlternateContent xmlns:mc="http://schemas.openxmlformats.org/markup-compatibility/2006">
          <mc:Choice Requires="x14">
            <control shapeId="6229" r:id="rId37" name="Check Box 85">
              <controlPr locked="0" defaultSize="0" autoFill="0" autoLine="0" autoPict="0" altText="">
                <anchor moveWithCells="1">
                  <from>
                    <xdr:col>38</xdr:col>
                    <xdr:colOff>66675</xdr:colOff>
                    <xdr:row>39</xdr:row>
                    <xdr:rowOff>9525</xdr:rowOff>
                  </from>
                  <to>
                    <xdr:col>40</xdr:col>
                    <xdr:colOff>9525</xdr:colOff>
                    <xdr:row>39</xdr:row>
                    <xdr:rowOff>171450</xdr:rowOff>
                  </to>
                </anchor>
              </controlPr>
            </control>
          </mc:Choice>
        </mc:AlternateContent>
        <mc:AlternateContent xmlns:mc="http://schemas.openxmlformats.org/markup-compatibility/2006">
          <mc:Choice Requires="x14">
            <control shapeId="6230" r:id="rId38" name="Check Box 86">
              <controlPr locked="0" defaultSize="0" autoFill="0" autoLine="0" autoPict="0" altText="">
                <anchor moveWithCells="1">
                  <from>
                    <xdr:col>47</xdr:col>
                    <xdr:colOff>66675</xdr:colOff>
                    <xdr:row>39</xdr:row>
                    <xdr:rowOff>9525</xdr:rowOff>
                  </from>
                  <to>
                    <xdr:col>49</xdr:col>
                    <xdr:colOff>19050</xdr:colOff>
                    <xdr:row>39</xdr:row>
                    <xdr:rowOff>171450</xdr:rowOff>
                  </to>
                </anchor>
              </controlPr>
            </control>
          </mc:Choice>
        </mc:AlternateContent>
        <mc:AlternateContent xmlns:mc="http://schemas.openxmlformats.org/markup-compatibility/2006">
          <mc:Choice Requires="x14">
            <control shapeId="6231" r:id="rId39" name="Check Box 87">
              <controlPr locked="0" defaultSize="0" autoFill="0" autoLine="0" autoPict="0" altText="">
                <anchor moveWithCells="1">
                  <from>
                    <xdr:col>16</xdr:col>
                    <xdr:colOff>38100</xdr:colOff>
                    <xdr:row>40</xdr:row>
                    <xdr:rowOff>9525</xdr:rowOff>
                  </from>
                  <to>
                    <xdr:col>17</xdr:col>
                    <xdr:colOff>104775</xdr:colOff>
                    <xdr:row>40</xdr:row>
                    <xdr:rowOff>171450</xdr:rowOff>
                  </to>
                </anchor>
              </controlPr>
            </control>
          </mc:Choice>
        </mc:AlternateContent>
        <mc:AlternateContent xmlns:mc="http://schemas.openxmlformats.org/markup-compatibility/2006">
          <mc:Choice Requires="x14">
            <control shapeId="6232" r:id="rId40" name="Check Box 88">
              <controlPr locked="0" defaultSize="0" autoFill="0" autoLine="0" autoPict="0" altText="">
                <anchor moveWithCells="1">
                  <from>
                    <xdr:col>25</xdr:col>
                    <xdr:colOff>57150</xdr:colOff>
                    <xdr:row>40</xdr:row>
                    <xdr:rowOff>9525</xdr:rowOff>
                  </from>
                  <to>
                    <xdr:col>27</xdr:col>
                    <xdr:colOff>9525</xdr:colOff>
                    <xdr:row>40</xdr:row>
                    <xdr:rowOff>171450</xdr:rowOff>
                  </to>
                </anchor>
              </controlPr>
            </control>
          </mc:Choice>
        </mc:AlternateContent>
        <mc:AlternateContent xmlns:mc="http://schemas.openxmlformats.org/markup-compatibility/2006">
          <mc:Choice Requires="x14">
            <control shapeId="6233" r:id="rId41" name="Check Box 89">
              <controlPr locked="0" defaultSize="0" autoFill="0" autoLine="0" autoPict="0" altText="">
                <anchor moveWithCells="1">
                  <from>
                    <xdr:col>38</xdr:col>
                    <xdr:colOff>66675</xdr:colOff>
                    <xdr:row>40</xdr:row>
                    <xdr:rowOff>9525</xdr:rowOff>
                  </from>
                  <to>
                    <xdr:col>40</xdr:col>
                    <xdr:colOff>9525</xdr:colOff>
                    <xdr:row>41</xdr:row>
                    <xdr:rowOff>0</xdr:rowOff>
                  </to>
                </anchor>
              </controlPr>
            </control>
          </mc:Choice>
        </mc:AlternateContent>
        <mc:AlternateContent xmlns:mc="http://schemas.openxmlformats.org/markup-compatibility/2006">
          <mc:Choice Requires="x14">
            <control shapeId="6234" r:id="rId42" name="Check Box 90">
              <controlPr locked="0" defaultSize="0" autoFill="0" autoLine="0" autoPict="0" altText="">
                <anchor moveWithCells="1">
                  <from>
                    <xdr:col>47</xdr:col>
                    <xdr:colOff>66675</xdr:colOff>
                    <xdr:row>40</xdr:row>
                    <xdr:rowOff>9525</xdr:rowOff>
                  </from>
                  <to>
                    <xdr:col>49</xdr:col>
                    <xdr:colOff>19050</xdr:colOff>
                    <xdr:row>40</xdr:row>
                    <xdr:rowOff>171450</xdr:rowOff>
                  </to>
                </anchor>
              </controlPr>
            </control>
          </mc:Choice>
        </mc:AlternateContent>
        <mc:AlternateContent xmlns:mc="http://schemas.openxmlformats.org/markup-compatibility/2006">
          <mc:Choice Requires="x14">
            <control shapeId="6242" r:id="rId43" name="Check Box 98">
              <controlPr locked="0" defaultSize="0" autoFill="0" autoLine="0" autoPict="0" altText="">
                <anchor moveWithCells="1">
                  <from>
                    <xdr:col>3</xdr:col>
                    <xdr:colOff>0</xdr:colOff>
                    <xdr:row>44</xdr:row>
                    <xdr:rowOff>19050</xdr:rowOff>
                  </from>
                  <to>
                    <xdr:col>4</xdr:col>
                    <xdr:colOff>76200</xdr:colOff>
                    <xdr:row>45</xdr:row>
                    <xdr:rowOff>0</xdr:rowOff>
                  </to>
                </anchor>
              </controlPr>
            </control>
          </mc:Choice>
        </mc:AlternateContent>
        <mc:AlternateContent xmlns:mc="http://schemas.openxmlformats.org/markup-compatibility/2006">
          <mc:Choice Requires="x14">
            <control shapeId="6243" r:id="rId44" name="Check Box 99">
              <controlPr locked="0" defaultSize="0" autoFill="0" autoLine="0" autoPict="0" altText="">
                <anchor moveWithCells="1">
                  <from>
                    <xdr:col>11</xdr:col>
                    <xdr:colOff>9525</xdr:colOff>
                    <xdr:row>44</xdr:row>
                    <xdr:rowOff>19050</xdr:rowOff>
                  </from>
                  <to>
                    <xdr:col>12</xdr:col>
                    <xdr:colOff>76200</xdr:colOff>
                    <xdr:row>45</xdr:row>
                    <xdr:rowOff>0</xdr:rowOff>
                  </to>
                </anchor>
              </controlPr>
            </control>
          </mc:Choice>
        </mc:AlternateContent>
        <mc:AlternateContent xmlns:mc="http://schemas.openxmlformats.org/markup-compatibility/2006">
          <mc:Choice Requires="x14">
            <control shapeId="6244" r:id="rId45" name="Check Box 100">
              <controlPr locked="0" defaultSize="0" autoFill="0" autoLine="0" autoPict="0" altText="">
                <anchor moveWithCells="1">
                  <from>
                    <xdr:col>11</xdr:col>
                    <xdr:colOff>66675</xdr:colOff>
                    <xdr:row>46</xdr:row>
                    <xdr:rowOff>19050</xdr:rowOff>
                  </from>
                  <to>
                    <xdr:col>13</xdr:col>
                    <xdr:colOff>0</xdr:colOff>
                    <xdr:row>47</xdr:row>
                    <xdr:rowOff>0</xdr:rowOff>
                  </to>
                </anchor>
              </controlPr>
            </control>
          </mc:Choice>
        </mc:AlternateContent>
        <mc:AlternateContent xmlns:mc="http://schemas.openxmlformats.org/markup-compatibility/2006">
          <mc:Choice Requires="x14">
            <control shapeId="6245" r:id="rId46" name="Check Box 101">
              <controlPr locked="0" defaultSize="0" autoFill="0" autoLine="0" autoPict="0" altText="">
                <anchor moveWithCells="1">
                  <from>
                    <xdr:col>19</xdr:col>
                    <xdr:colOff>66675</xdr:colOff>
                    <xdr:row>46</xdr:row>
                    <xdr:rowOff>19050</xdr:rowOff>
                  </from>
                  <to>
                    <xdr:col>21</xdr:col>
                    <xdr:colOff>19050</xdr:colOff>
                    <xdr:row>47</xdr:row>
                    <xdr:rowOff>0</xdr:rowOff>
                  </to>
                </anchor>
              </controlPr>
            </control>
          </mc:Choice>
        </mc:AlternateContent>
        <mc:AlternateContent xmlns:mc="http://schemas.openxmlformats.org/markup-compatibility/2006">
          <mc:Choice Requires="x14">
            <control shapeId="6246" r:id="rId47" name="Check Box 102">
              <controlPr locked="0" defaultSize="0" autoFill="0" autoLine="0" autoPict="0" altText="">
                <anchor moveWithCells="1">
                  <from>
                    <xdr:col>28</xdr:col>
                    <xdr:colOff>57150</xdr:colOff>
                    <xdr:row>46</xdr:row>
                    <xdr:rowOff>19050</xdr:rowOff>
                  </from>
                  <to>
                    <xdr:col>29</xdr:col>
                    <xdr:colOff>95250</xdr:colOff>
                    <xdr:row>47</xdr:row>
                    <xdr:rowOff>9525</xdr:rowOff>
                  </to>
                </anchor>
              </controlPr>
            </control>
          </mc:Choice>
        </mc:AlternateContent>
        <mc:AlternateContent xmlns:mc="http://schemas.openxmlformats.org/markup-compatibility/2006">
          <mc:Choice Requires="x14">
            <control shapeId="6247" r:id="rId48" name="Check Box 103">
              <controlPr locked="0" defaultSize="0" autoFill="0" autoLine="0" autoPict="0" altText="">
                <anchor moveWithCells="1">
                  <from>
                    <xdr:col>31</xdr:col>
                    <xdr:colOff>76200</xdr:colOff>
                    <xdr:row>47</xdr:row>
                    <xdr:rowOff>9525</xdr:rowOff>
                  </from>
                  <to>
                    <xdr:col>33</xdr:col>
                    <xdr:colOff>9525</xdr:colOff>
                    <xdr:row>47</xdr:row>
                    <xdr:rowOff>171450</xdr:rowOff>
                  </to>
                </anchor>
              </controlPr>
            </control>
          </mc:Choice>
        </mc:AlternateContent>
        <mc:AlternateContent xmlns:mc="http://schemas.openxmlformats.org/markup-compatibility/2006">
          <mc:Choice Requires="x14">
            <control shapeId="6248" r:id="rId49" name="Check Box 104">
              <controlPr locked="0" defaultSize="0" autoFill="0" autoLine="0" autoPict="0" altText="">
                <anchor moveWithCells="1">
                  <from>
                    <xdr:col>35</xdr:col>
                    <xdr:colOff>76200</xdr:colOff>
                    <xdr:row>47</xdr:row>
                    <xdr:rowOff>9525</xdr:rowOff>
                  </from>
                  <to>
                    <xdr:col>37</xdr:col>
                    <xdr:colOff>9525</xdr:colOff>
                    <xdr:row>47</xdr:row>
                    <xdr:rowOff>171450</xdr:rowOff>
                  </to>
                </anchor>
              </controlPr>
            </control>
          </mc:Choice>
        </mc:AlternateContent>
        <mc:AlternateContent xmlns:mc="http://schemas.openxmlformats.org/markup-compatibility/2006">
          <mc:Choice Requires="x14">
            <control shapeId="6249" r:id="rId50" name="Check Box 105">
              <controlPr locked="0" defaultSize="0" autoFill="0" autoLine="0" autoPict="0" altText="">
                <anchor moveWithCells="1">
                  <from>
                    <xdr:col>45</xdr:col>
                    <xdr:colOff>76200</xdr:colOff>
                    <xdr:row>47</xdr:row>
                    <xdr:rowOff>19050</xdr:rowOff>
                  </from>
                  <to>
                    <xdr:col>47</xdr:col>
                    <xdr:colOff>9525</xdr:colOff>
                    <xdr:row>48</xdr:row>
                    <xdr:rowOff>0</xdr:rowOff>
                  </to>
                </anchor>
              </controlPr>
            </control>
          </mc:Choice>
        </mc:AlternateContent>
        <mc:AlternateContent xmlns:mc="http://schemas.openxmlformats.org/markup-compatibility/2006">
          <mc:Choice Requires="x14">
            <control shapeId="6250" r:id="rId51" name="Check Box 106">
              <controlPr locked="0" defaultSize="0" autoFill="0" autoLine="0" autoPict="0" altText="">
                <anchor moveWithCells="1">
                  <from>
                    <xdr:col>51</xdr:col>
                    <xdr:colOff>76200</xdr:colOff>
                    <xdr:row>47</xdr:row>
                    <xdr:rowOff>19050</xdr:rowOff>
                  </from>
                  <to>
                    <xdr:col>53</xdr:col>
                    <xdr:colOff>9525</xdr:colOff>
                    <xdr:row>48</xdr:row>
                    <xdr:rowOff>0</xdr:rowOff>
                  </to>
                </anchor>
              </controlPr>
            </control>
          </mc:Choice>
        </mc:AlternateContent>
        <mc:AlternateContent xmlns:mc="http://schemas.openxmlformats.org/markup-compatibility/2006">
          <mc:Choice Requires="x14">
            <control shapeId="6251" r:id="rId52" name="Check Box 107">
              <controlPr locked="0" defaultSize="0" autoFill="0" autoLine="0" autoPict="0" altText="">
                <anchor moveWithCells="1">
                  <from>
                    <xdr:col>31</xdr:col>
                    <xdr:colOff>76200</xdr:colOff>
                    <xdr:row>48</xdr:row>
                    <xdr:rowOff>9525</xdr:rowOff>
                  </from>
                  <to>
                    <xdr:col>33</xdr:col>
                    <xdr:colOff>9525</xdr:colOff>
                    <xdr:row>48</xdr:row>
                    <xdr:rowOff>171450</xdr:rowOff>
                  </to>
                </anchor>
              </controlPr>
            </control>
          </mc:Choice>
        </mc:AlternateContent>
        <mc:AlternateContent xmlns:mc="http://schemas.openxmlformats.org/markup-compatibility/2006">
          <mc:Choice Requires="x14">
            <control shapeId="6252" r:id="rId53" name="Check Box 108">
              <controlPr locked="0" defaultSize="0" autoFill="0" autoLine="0" autoPict="0" altText="">
                <anchor moveWithCells="1">
                  <from>
                    <xdr:col>35</xdr:col>
                    <xdr:colOff>76200</xdr:colOff>
                    <xdr:row>48</xdr:row>
                    <xdr:rowOff>9525</xdr:rowOff>
                  </from>
                  <to>
                    <xdr:col>37</xdr:col>
                    <xdr:colOff>9525</xdr:colOff>
                    <xdr:row>48</xdr:row>
                    <xdr:rowOff>171450</xdr:rowOff>
                  </to>
                </anchor>
              </controlPr>
            </control>
          </mc:Choice>
        </mc:AlternateContent>
        <mc:AlternateContent xmlns:mc="http://schemas.openxmlformats.org/markup-compatibility/2006">
          <mc:Choice Requires="x14">
            <control shapeId="6254" r:id="rId54" name="Check Box 110">
              <controlPr locked="0" defaultSize="0" autoFill="0" autoLine="0" autoPict="0" altText="">
                <anchor moveWithCells="1">
                  <from>
                    <xdr:col>35</xdr:col>
                    <xdr:colOff>76200</xdr:colOff>
                    <xdr:row>49</xdr:row>
                    <xdr:rowOff>9525</xdr:rowOff>
                  </from>
                  <to>
                    <xdr:col>37</xdr:col>
                    <xdr:colOff>9525</xdr:colOff>
                    <xdr:row>49</xdr:row>
                    <xdr:rowOff>171450</xdr:rowOff>
                  </to>
                </anchor>
              </controlPr>
            </control>
          </mc:Choice>
        </mc:AlternateContent>
        <mc:AlternateContent xmlns:mc="http://schemas.openxmlformats.org/markup-compatibility/2006">
          <mc:Choice Requires="x14">
            <control shapeId="6255" r:id="rId55" name="Check Box 111">
              <controlPr locked="0" defaultSize="0" autoFill="0" autoLine="0" autoPict="0" altText="">
                <anchor moveWithCells="1">
                  <from>
                    <xdr:col>31</xdr:col>
                    <xdr:colOff>76200</xdr:colOff>
                    <xdr:row>50</xdr:row>
                    <xdr:rowOff>9525</xdr:rowOff>
                  </from>
                  <to>
                    <xdr:col>33</xdr:col>
                    <xdr:colOff>9525</xdr:colOff>
                    <xdr:row>50</xdr:row>
                    <xdr:rowOff>171450</xdr:rowOff>
                  </to>
                </anchor>
              </controlPr>
            </control>
          </mc:Choice>
        </mc:AlternateContent>
        <mc:AlternateContent xmlns:mc="http://schemas.openxmlformats.org/markup-compatibility/2006">
          <mc:Choice Requires="x14">
            <control shapeId="6256" r:id="rId56" name="Check Box 112">
              <controlPr locked="0" defaultSize="0" autoFill="0" autoLine="0" autoPict="0" altText="">
                <anchor moveWithCells="1">
                  <from>
                    <xdr:col>35</xdr:col>
                    <xdr:colOff>76200</xdr:colOff>
                    <xdr:row>50</xdr:row>
                    <xdr:rowOff>9525</xdr:rowOff>
                  </from>
                  <to>
                    <xdr:col>37</xdr:col>
                    <xdr:colOff>9525</xdr:colOff>
                    <xdr:row>50</xdr:row>
                    <xdr:rowOff>171450</xdr:rowOff>
                  </to>
                </anchor>
              </controlPr>
            </control>
          </mc:Choice>
        </mc:AlternateContent>
        <mc:AlternateContent xmlns:mc="http://schemas.openxmlformats.org/markup-compatibility/2006">
          <mc:Choice Requires="x14">
            <control shapeId="6257" r:id="rId57" name="Check Box 113">
              <controlPr locked="0" defaultSize="0" autoFill="0" autoLine="0" autoPict="0" altText="">
                <anchor moveWithCells="1">
                  <from>
                    <xdr:col>31</xdr:col>
                    <xdr:colOff>76200</xdr:colOff>
                    <xdr:row>51</xdr:row>
                    <xdr:rowOff>9525</xdr:rowOff>
                  </from>
                  <to>
                    <xdr:col>33</xdr:col>
                    <xdr:colOff>9525</xdr:colOff>
                    <xdr:row>51</xdr:row>
                    <xdr:rowOff>171450</xdr:rowOff>
                  </to>
                </anchor>
              </controlPr>
            </control>
          </mc:Choice>
        </mc:AlternateContent>
        <mc:AlternateContent xmlns:mc="http://schemas.openxmlformats.org/markup-compatibility/2006">
          <mc:Choice Requires="x14">
            <control shapeId="6258" r:id="rId58" name="Check Box 114">
              <controlPr locked="0" defaultSize="0" autoFill="0" autoLine="0" autoPict="0" altText="">
                <anchor moveWithCells="1">
                  <from>
                    <xdr:col>35</xdr:col>
                    <xdr:colOff>76200</xdr:colOff>
                    <xdr:row>51</xdr:row>
                    <xdr:rowOff>9525</xdr:rowOff>
                  </from>
                  <to>
                    <xdr:col>37</xdr:col>
                    <xdr:colOff>9525</xdr:colOff>
                    <xdr:row>51</xdr:row>
                    <xdr:rowOff>171450</xdr:rowOff>
                  </to>
                </anchor>
              </controlPr>
            </control>
          </mc:Choice>
        </mc:AlternateContent>
        <mc:AlternateContent xmlns:mc="http://schemas.openxmlformats.org/markup-compatibility/2006">
          <mc:Choice Requires="x14">
            <control shapeId="6259" r:id="rId59" name="Check Box 115">
              <controlPr locked="0" defaultSize="0" autoFill="0" autoLine="0" autoPict="0" altText="">
                <anchor moveWithCells="1">
                  <from>
                    <xdr:col>31</xdr:col>
                    <xdr:colOff>76200</xdr:colOff>
                    <xdr:row>49</xdr:row>
                    <xdr:rowOff>9525</xdr:rowOff>
                  </from>
                  <to>
                    <xdr:col>33</xdr:col>
                    <xdr:colOff>9525</xdr:colOff>
                    <xdr:row>49</xdr:row>
                    <xdr:rowOff>171450</xdr:rowOff>
                  </to>
                </anchor>
              </controlPr>
            </control>
          </mc:Choice>
        </mc:AlternateContent>
        <mc:AlternateContent xmlns:mc="http://schemas.openxmlformats.org/markup-compatibility/2006">
          <mc:Choice Requires="x14">
            <control shapeId="6263" r:id="rId60" name="Check Box 119">
              <controlPr locked="0" defaultSize="0" autoFill="0" autoLine="0" autoPict="0" altText="">
                <anchor moveWithCells="1">
                  <from>
                    <xdr:col>12</xdr:col>
                    <xdr:colOff>104775</xdr:colOff>
                    <xdr:row>53</xdr:row>
                    <xdr:rowOff>9525</xdr:rowOff>
                  </from>
                  <to>
                    <xdr:col>14</xdr:col>
                    <xdr:colOff>28575</xdr:colOff>
                    <xdr:row>53</xdr:row>
                    <xdr:rowOff>171450</xdr:rowOff>
                  </to>
                </anchor>
              </controlPr>
            </control>
          </mc:Choice>
        </mc:AlternateContent>
        <mc:AlternateContent xmlns:mc="http://schemas.openxmlformats.org/markup-compatibility/2006">
          <mc:Choice Requires="x14">
            <control shapeId="6264" r:id="rId61" name="Check Box 120">
              <controlPr locked="0" defaultSize="0" autoFill="0" autoLine="0" autoPict="0" altText="">
                <anchor moveWithCells="1">
                  <from>
                    <xdr:col>12</xdr:col>
                    <xdr:colOff>104775</xdr:colOff>
                    <xdr:row>54</xdr:row>
                    <xdr:rowOff>9525</xdr:rowOff>
                  </from>
                  <to>
                    <xdr:col>14</xdr:col>
                    <xdr:colOff>28575</xdr:colOff>
                    <xdr:row>54</xdr:row>
                    <xdr:rowOff>171450</xdr:rowOff>
                  </to>
                </anchor>
              </controlPr>
            </control>
          </mc:Choice>
        </mc:AlternateContent>
        <mc:AlternateContent xmlns:mc="http://schemas.openxmlformats.org/markup-compatibility/2006">
          <mc:Choice Requires="x14">
            <control shapeId="6265" r:id="rId62" name="Check Box 121">
              <controlPr locked="0" defaultSize="0" autoFill="0" autoLine="0" autoPict="0" altText="">
                <anchor moveWithCells="1">
                  <from>
                    <xdr:col>12</xdr:col>
                    <xdr:colOff>104775</xdr:colOff>
                    <xdr:row>55</xdr:row>
                    <xdr:rowOff>9525</xdr:rowOff>
                  </from>
                  <to>
                    <xdr:col>14</xdr:col>
                    <xdr:colOff>28575</xdr:colOff>
                    <xdr:row>55</xdr:row>
                    <xdr:rowOff>171450</xdr:rowOff>
                  </to>
                </anchor>
              </controlPr>
            </control>
          </mc:Choice>
        </mc:AlternateContent>
        <mc:AlternateContent xmlns:mc="http://schemas.openxmlformats.org/markup-compatibility/2006">
          <mc:Choice Requires="x14">
            <control shapeId="6266" r:id="rId63" name="Check Box 122">
              <controlPr locked="0" defaultSize="0" autoFill="0" autoLine="0" autoPict="0" altText="">
                <anchor moveWithCells="1">
                  <from>
                    <xdr:col>13</xdr:col>
                    <xdr:colOff>57150</xdr:colOff>
                    <xdr:row>57</xdr:row>
                    <xdr:rowOff>9525</xdr:rowOff>
                  </from>
                  <to>
                    <xdr:col>14</xdr:col>
                    <xdr:colOff>104775</xdr:colOff>
                    <xdr:row>57</xdr:row>
                    <xdr:rowOff>171450</xdr:rowOff>
                  </to>
                </anchor>
              </controlPr>
            </control>
          </mc:Choice>
        </mc:AlternateContent>
        <mc:AlternateContent xmlns:mc="http://schemas.openxmlformats.org/markup-compatibility/2006">
          <mc:Choice Requires="x14">
            <control shapeId="6267" r:id="rId64" name="Check Box 123">
              <controlPr locked="0" defaultSize="0" autoFill="0" autoLine="0" autoPict="0" altText="">
                <anchor moveWithCells="1">
                  <from>
                    <xdr:col>18</xdr:col>
                    <xdr:colOff>76200</xdr:colOff>
                    <xdr:row>57</xdr:row>
                    <xdr:rowOff>9525</xdr:rowOff>
                  </from>
                  <to>
                    <xdr:col>20</xdr:col>
                    <xdr:colOff>9525</xdr:colOff>
                    <xdr:row>57</xdr:row>
                    <xdr:rowOff>171450</xdr:rowOff>
                  </to>
                </anchor>
              </controlPr>
            </control>
          </mc:Choice>
        </mc:AlternateContent>
        <mc:AlternateContent xmlns:mc="http://schemas.openxmlformats.org/markup-compatibility/2006">
          <mc:Choice Requires="x14">
            <control shapeId="6268" r:id="rId65" name="Check Box 124">
              <controlPr locked="0" defaultSize="0" autoFill="0" autoLine="0" autoPict="0" altText="">
                <anchor moveWithCells="1">
                  <from>
                    <xdr:col>8</xdr:col>
                    <xdr:colOff>66675</xdr:colOff>
                    <xdr:row>61</xdr:row>
                    <xdr:rowOff>9525</xdr:rowOff>
                  </from>
                  <to>
                    <xdr:col>10</xdr:col>
                    <xdr:colOff>0</xdr:colOff>
                    <xdr:row>61</xdr:row>
                    <xdr:rowOff>171450</xdr:rowOff>
                  </to>
                </anchor>
              </controlPr>
            </control>
          </mc:Choice>
        </mc:AlternateContent>
        <mc:AlternateContent xmlns:mc="http://schemas.openxmlformats.org/markup-compatibility/2006">
          <mc:Choice Requires="x14">
            <control shapeId="6269" r:id="rId66" name="Check Box 125">
              <controlPr locked="0" defaultSize="0" autoFill="0" autoLine="0" autoPict="0" altText="">
                <anchor moveWithCells="1">
                  <from>
                    <xdr:col>15</xdr:col>
                    <xdr:colOff>66675</xdr:colOff>
                    <xdr:row>61</xdr:row>
                    <xdr:rowOff>9525</xdr:rowOff>
                  </from>
                  <to>
                    <xdr:col>17</xdr:col>
                    <xdr:colOff>0</xdr:colOff>
                    <xdr:row>61</xdr:row>
                    <xdr:rowOff>171450</xdr:rowOff>
                  </to>
                </anchor>
              </controlPr>
            </control>
          </mc:Choice>
        </mc:AlternateContent>
        <mc:AlternateContent xmlns:mc="http://schemas.openxmlformats.org/markup-compatibility/2006">
          <mc:Choice Requires="x14">
            <control shapeId="6270" r:id="rId67" name="Check Box 126">
              <controlPr locked="0" defaultSize="0" autoFill="0" autoLine="0" autoPict="0" altText="">
                <anchor moveWithCells="1">
                  <from>
                    <xdr:col>21</xdr:col>
                    <xdr:colOff>66675</xdr:colOff>
                    <xdr:row>61</xdr:row>
                    <xdr:rowOff>9525</xdr:rowOff>
                  </from>
                  <to>
                    <xdr:col>23</xdr:col>
                    <xdr:colOff>0</xdr:colOff>
                    <xdr:row>61</xdr:row>
                    <xdr:rowOff>171450</xdr:rowOff>
                  </to>
                </anchor>
              </controlPr>
            </control>
          </mc:Choice>
        </mc:AlternateContent>
        <mc:AlternateContent xmlns:mc="http://schemas.openxmlformats.org/markup-compatibility/2006">
          <mc:Choice Requires="x14">
            <control shapeId="6271" r:id="rId68" name="Check Box 127">
              <controlPr locked="0" defaultSize="0" autoFill="0" autoLine="0" autoPict="0" altText="">
                <anchor moveWithCells="1">
                  <from>
                    <xdr:col>26</xdr:col>
                    <xdr:colOff>66675</xdr:colOff>
                    <xdr:row>61</xdr:row>
                    <xdr:rowOff>9525</xdr:rowOff>
                  </from>
                  <to>
                    <xdr:col>28</xdr:col>
                    <xdr:colOff>0</xdr:colOff>
                    <xdr:row>61</xdr:row>
                    <xdr:rowOff>171450</xdr:rowOff>
                  </to>
                </anchor>
              </controlPr>
            </control>
          </mc:Choice>
        </mc:AlternateContent>
        <mc:AlternateContent xmlns:mc="http://schemas.openxmlformats.org/markup-compatibility/2006">
          <mc:Choice Requires="x14">
            <control shapeId="6272" r:id="rId69" name="Check Box 128">
              <controlPr locked="0" defaultSize="0" autoFill="0" autoLine="0" autoPict="0" altText="">
                <anchor moveWithCells="1">
                  <from>
                    <xdr:col>37</xdr:col>
                    <xdr:colOff>66675</xdr:colOff>
                    <xdr:row>61</xdr:row>
                    <xdr:rowOff>9525</xdr:rowOff>
                  </from>
                  <to>
                    <xdr:col>39</xdr:col>
                    <xdr:colOff>0</xdr:colOff>
                    <xdr:row>61</xdr:row>
                    <xdr:rowOff>171450</xdr:rowOff>
                  </to>
                </anchor>
              </controlPr>
            </control>
          </mc:Choice>
        </mc:AlternateContent>
        <mc:AlternateContent xmlns:mc="http://schemas.openxmlformats.org/markup-compatibility/2006">
          <mc:Choice Requires="x14">
            <control shapeId="6273" r:id="rId70" name="Check Box 129">
              <controlPr locked="0" defaultSize="0" autoFill="0" autoLine="0" autoPict="0" altText="">
                <anchor moveWithCells="1">
                  <from>
                    <xdr:col>42</xdr:col>
                    <xdr:colOff>66675</xdr:colOff>
                    <xdr:row>61</xdr:row>
                    <xdr:rowOff>9525</xdr:rowOff>
                  </from>
                  <to>
                    <xdr:col>44</xdr:col>
                    <xdr:colOff>0</xdr:colOff>
                    <xdr:row>61</xdr:row>
                    <xdr:rowOff>171450</xdr:rowOff>
                  </to>
                </anchor>
              </controlPr>
            </control>
          </mc:Choice>
        </mc:AlternateContent>
        <mc:AlternateContent xmlns:mc="http://schemas.openxmlformats.org/markup-compatibility/2006">
          <mc:Choice Requires="x14">
            <control shapeId="6274" r:id="rId71" name="Check Box 130">
              <controlPr locked="0" defaultSize="0" autoFill="0" autoLine="0" autoPict="0" altText="">
                <anchor moveWithCells="1">
                  <from>
                    <xdr:col>3</xdr:col>
                    <xdr:colOff>28575</xdr:colOff>
                    <xdr:row>75</xdr:row>
                    <xdr:rowOff>19050</xdr:rowOff>
                  </from>
                  <to>
                    <xdr:col>4</xdr:col>
                    <xdr:colOff>85725</xdr:colOff>
                    <xdr:row>76</xdr:row>
                    <xdr:rowOff>0</xdr:rowOff>
                  </to>
                </anchor>
              </controlPr>
            </control>
          </mc:Choice>
        </mc:AlternateContent>
        <mc:AlternateContent xmlns:mc="http://schemas.openxmlformats.org/markup-compatibility/2006">
          <mc:Choice Requires="x14">
            <control shapeId="6275" r:id="rId72" name="Check Box 131">
              <controlPr locked="0" defaultSize="0" autoFill="0" autoLine="0" autoPict="0" altText="">
                <anchor moveWithCells="1">
                  <from>
                    <xdr:col>11</xdr:col>
                    <xdr:colOff>38100</xdr:colOff>
                    <xdr:row>75</xdr:row>
                    <xdr:rowOff>19050</xdr:rowOff>
                  </from>
                  <to>
                    <xdr:col>12</xdr:col>
                    <xdr:colOff>85725</xdr:colOff>
                    <xdr:row>76</xdr:row>
                    <xdr:rowOff>0</xdr:rowOff>
                  </to>
                </anchor>
              </controlPr>
            </control>
          </mc:Choice>
        </mc:AlternateContent>
        <mc:AlternateContent xmlns:mc="http://schemas.openxmlformats.org/markup-compatibility/2006">
          <mc:Choice Requires="x14">
            <control shapeId="6276" r:id="rId73" name="Check Box 132">
              <controlPr locked="0" defaultSize="0" autoFill="0" autoLine="0" autoPict="0" altText="">
                <anchor moveWithCells="1">
                  <from>
                    <xdr:col>10</xdr:col>
                    <xdr:colOff>123825</xdr:colOff>
                    <xdr:row>79</xdr:row>
                    <xdr:rowOff>28575</xdr:rowOff>
                  </from>
                  <to>
                    <xdr:col>12</xdr:col>
                    <xdr:colOff>57150</xdr:colOff>
                    <xdr:row>80</xdr:row>
                    <xdr:rowOff>9525</xdr:rowOff>
                  </to>
                </anchor>
              </controlPr>
            </control>
          </mc:Choice>
        </mc:AlternateContent>
        <mc:AlternateContent xmlns:mc="http://schemas.openxmlformats.org/markup-compatibility/2006">
          <mc:Choice Requires="x14">
            <control shapeId="6277" r:id="rId74" name="Check Box 133">
              <controlPr locked="0" defaultSize="0" autoFill="0" autoLine="0" autoPict="0" altText="">
                <anchor moveWithCells="1">
                  <from>
                    <xdr:col>10</xdr:col>
                    <xdr:colOff>123825</xdr:colOff>
                    <xdr:row>80</xdr:row>
                    <xdr:rowOff>19050</xdr:rowOff>
                  </from>
                  <to>
                    <xdr:col>12</xdr:col>
                    <xdr:colOff>57150</xdr:colOff>
                    <xdr:row>81</xdr:row>
                    <xdr:rowOff>0</xdr:rowOff>
                  </to>
                </anchor>
              </controlPr>
            </control>
          </mc:Choice>
        </mc:AlternateContent>
        <mc:AlternateContent xmlns:mc="http://schemas.openxmlformats.org/markup-compatibility/2006">
          <mc:Choice Requires="x14">
            <control shapeId="6278" r:id="rId75" name="Check Box 134">
              <controlPr locked="0" defaultSize="0" autoFill="0" autoLine="0" autoPict="0" altText="">
                <anchor moveWithCells="1">
                  <from>
                    <xdr:col>10</xdr:col>
                    <xdr:colOff>123825</xdr:colOff>
                    <xdr:row>81</xdr:row>
                    <xdr:rowOff>19050</xdr:rowOff>
                  </from>
                  <to>
                    <xdr:col>12</xdr:col>
                    <xdr:colOff>57150</xdr:colOff>
                    <xdr:row>82</xdr:row>
                    <xdr:rowOff>0</xdr:rowOff>
                  </to>
                </anchor>
              </controlPr>
            </control>
          </mc:Choice>
        </mc:AlternateContent>
        <mc:AlternateContent xmlns:mc="http://schemas.openxmlformats.org/markup-compatibility/2006">
          <mc:Choice Requires="x14">
            <control shapeId="6279" r:id="rId76" name="Check Box 135">
              <controlPr locked="0" defaultSize="0" autoFill="0" autoLine="0" autoPict="0" altText="">
                <anchor moveWithCells="1">
                  <from>
                    <xdr:col>11</xdr:col>
                    <xdr:colOff>57150</xdr:colOff>
                    <xdr:row>84</xdr:row>
                    <xdr:rowOff>0</xdr:rowOff>
                  </from>
                  <to>
                    <xdr:col>12</xdr:col>
                    <xdr:colOff>114300</xdr:colOff>
                    <xdr:row>84</xdr:row>
                    <xdr:rowOff>171450</xdr:rowOff>
                  </to>
                </anchor>
              </controlPr>
            </control>
          </mc:Choice>
        </mc:AlternateContent>
        <mc:AlternateContent xmlns:mc="http://schemas.openxmlformats.org/markup-compatibility/2006">
          <mc:Choice Requires="x14">
            <control shapeId="6280" r:id="rId77" name="Check Box 136">
              <controlPr locked="0" defaultSize="0" autoFill="0" autoLine="0" autoPict="0" altText="">
                <anchor moveWithCells="1">
                  <from>
                    <xdr:col>19</xdr:col>
                    <xdr:colOff>57150</xdr:colOff>
                    <xdr:row>83</xdr:row>
                    <xdr:rowOff>180975</xdr:rowOff>
                  </from>
                  <to>
                    <xdr:col>20</xdr:col>
                    <xdr:colOff>104775</xdr:colOff>
                    <xdr:row>84</xdr:row>
                    <xdr:rowOff>171450</xdr:rowOff>
                  </to>
                </anchor>
              </controlPr>
            </control>
          </mc:Choice>
        </mc:AlternateContent>
        <mc:AlternateContent xmlns:mc="http://schemas.openxmlformats.org/markup-compatibility/2006">
          <mc:Choice Requires="x14">
            <control shapeId="6281" r:id="rId78" name="Check Box 137">
              <controlPr locked="0" defaultSize="0" autoFill="0" autoLine="0" autoPict="0" altText="">
                <anchor moveWithCells="1">
                  <from>
                    <xdr:col>30</xdr:col>
                    <xdr:colOff>66675</xdr:colOff>
                    <xdr:row>83</xdr:row>
                    <xdr:rowOff>180975</xdr:rowOff>
                  </from>
                  <to>
                    <xdr:col>31</xdr:col>
                    <xdr:colOff>114300</xdr:colOff>
                    <xdr:row>84</xdr:row>
                    <xdr:rowOff>171450</xdr:rowOff>
                  </to>
                </anchor>
              </controlPr>
            </control>
          </mc:Choice>
        </mc:AlternateContent>
        <mc:AlternateContent xmlns:mc="http://schemas.openxmlformats.org/markup-compatibility/2006">
          <mc:Choice Requires="x14">
            <control shapeId="6282" r:id="rId79" name="Check Box 138">
              <controlPr locked="0" defaultSize="0" autoFill="0" autoLine="0" autoPict="0" altText="">
                <anchor moveWithCells="1">
                  <from>
                    <xdr:col>37</xdr:col>
                    <xdr:colOff>47625</xdr:colOff>
                    <xdr:row>83</xdr:row>
                    <xdr:rowOff>180975</xdr:rowOff>
                  </from>
                  <to>
                    <xdr:col>38</xdr:col>
                    <xdr:colOff>114300</xdr:colOff>
                    <xdr:row>84</xdr:row>
                    <xdr:rowOff>171450</xdr:rowOff>
                  </to>
                </anchor>
              </controlPr>
            </control>
          </mc:Choice>
        </mc:AlternateContent>
        <mc:AlternateContent xmlns:mc="http://schemas.openxmlformats.org/markup-compatibility/2006">
          <mc:Choice Requires="x14">
            <control shapeId="6283" r:id="rId80" name="Check Box 139">
              <controlPr locked="0" defaultSize="0" autoFill="0" autoLine="0" autoPict="0" altText="">
                <anchor moveWithCells="1">
                  <from>
                    <xdr:col>48</xdr:col>
                    <xdr:colOff>66675</xdr:colOff>
                    <xdr:row>83</xdr:row>
                    <xdr:rowOff>180975</xdr:rowOff>
                  </from>
                  <to>
                    <xdr:col>49</xdr:col>
                    <xdr:colOff>123825</xdr:colOff>
                    <xdr:row>84</xdr:row>
                    <xdr:rowOff>171450</xdr:rowOff>
                  </to>
                </anchor>
              </controlPr>
            </control>
          </mc:Choice>
        </mc:AlternateContent>
        <mc:AlternateContent xmlns:mc="http://schemas.openxmlformats.org/markup-compatibility/2006">
          <mc:Choice Requires="x14">
            <control shapeId="6284" r:id="rId81" name="Check Box 140">
              <controlPr locked="0" defaultSize="0" autoFill="0" autoLine="0" autoPict="0" altText="">
                <anchor moveWithCells="1">
                  <from>
                    <xdr:col>11</xdr:col>
                    <xdr:colOff>47625</xdr:colOff>
                    <xdr:row>84</xdr:row>
                    <xdr:rowOff>180975</xdr:rowOff>
                  </from>
                  <to>
                    <xdr:col>12</xdr:col>
                    <xdr:colOff>95250</xdr:colOff>
                    <xdr:row>85</xdr:row>
                    <xdr:rowOff>171450</xdr:rowOff>
                  </to>
                </anchor>
              </controlPr>
            </control>
          </mc:Choice>
        </mc:AlternateContent>
        <mc:AlternateContent xmlns:mc="http://schemas.openxmlformats.org/markup-compatibility/2006">
          <mc:Choice Requires="x14">
            <control shapeId="6285" r:id="rId82" name="Check Box 141">
              <controlPr locked="0" defaultSize="0" autoFill="0" autoLine="0" autoPict="0" altText="">
                <anchor moveWithCells="1">
                  <from>
                    <xdr:col>13</xdr:col>
                    <xdr:colOff>57150</xdr:colOff>
                    <xdr:row>87</xdr:row>
                    <xdr:rowOff>0</xdr:rowOff>
                  </from>
                  <to>
                    <xdr:col>14</xdr:col>
                    <xdr:colOff>104775</xdr:colOff>
                    <xdr:row>87</xdr:row>
                    <xdr:rowOff>171450</xdr:rowOff>
                  </to>
                </anchor>
              </controlPr>
            </control>
          </mc:Choice>
        </mc:AlternateContent>
        <mc:AlternateContent xmlns:mc="http://schemas.openxmlformats.org/markup-compatibility/2006">
          <mc:Choice Requires="x14">
            <control shapeId="6286" r:id="rId83" name="Check Box 142">
              <controlPr locked="0" defaultSize="0" autoFill="0" autoLine="0" autoPict="0" altText="">
                <anchor moveWithCells="1">
                  <from>
                    <xdr:col>18</xdr:col>
                    <xdr:colOff>66675</xdr:colOff>
                    <xdr:row>87</xdr:row>
                    <xdr:rowOff>0</xdr:rowOff>
                  </from>
                  <to>
                    <xdr:col>20</xdr:col>
                    <xdr:colOff>0</xdr:colOff>
                    <xdr:row>87</xdr:row>
                    <xdr:rowOff>171450</xdr:rowOff>
                  </to>
                </anchor>
              </controlPr>
            </control>
          </mc:Choice>
        </mc:AlternateContent>
        <mc:AlternateContent xmlns:mc="http://schemas.openxmlformats.org/markup-compatibility/2006">
          <mc:Choice Requires="x14">
            <control shapeId="6287" r:id="rId84" name="Check Box 143">
              <controlPr locked="0" defaultSize="0" autoFill="0" autoLine="0" autoPict="0" altText="">
                <anchor moveWithCells="1">
                  <from>
                    <xdr:col>25</xdr:col>
                    <xdr:colOff>66675</xdr:colOff>
                    <xdr:row>87</xdr:row>
                    <xdr:rowOff>0</xdr:rowOff>
                  </from>
                  <to>
                    <xdr:col>27</xdr:col>
                    <xdr:colOff>0</xdr:colOff>
                    <xdr:row>87</xdr:row>
                    <xdr:rowOff>171450</xdr:rowOff>
                  </to>
                </anchor>
              </controlPr>
            </control>
          </mc:Choice>
        </mc:AlternateContent>
        <mc:AlternateContent xmlns:mc="http://schemas.openxmlformats.org/markup-compatibility/2006">
          <mc:Choice Requires="x14">
            <control shapeId="6288" r:id="rId85" name="Check Box 144">
              <controlPr locked="0" defaultSize="0" autoFill="0" autoLine="0" autoPict="0" altText="">
                <anchor moveWithCells="1">
                  <from>
                    <xdr:col>3</xdr:col>
                    <xdr:colOff>19050</xdr:colOff>
                    <xdr:row>90</xdr:row>
                    <xdr:rowOff>9525</xdr:rowOff>
                  </from>
                  <to>
                    <xdr:col>4</xdr:col>
                    <xdr:colOff>76200</xdr:colOff>
                    <xdr:row>91</xdr:row>
                    <xdr:rowOff>0</xdr:rowOff>
                  </to>
                </anchor>
              </controlPr>
            </control>
          </mc:Choice>
        </mc:AlternateContent>
        <mc:AlternateContent xmlns:mc="http://schemas.openxmlformats.org/markup-compatibility/2006">
          <mc:Choice Requires="x14">
            <control shapeId="6289" r:id="rId86" name="Check Box 145">
              <controlPr locked="0" defaultSize="0" autoFill="0" autoLine="0" autoPict="0" altText="">
                <anchor moveWithCells="1">
                  <from>
                    <xdr:col>11</xdr:col>
                    <xdr:colOff>28575</xdr:colOff>
                    <xdr:row>90</xdr:row>
                    <xdr:rowOff>9525</xdr:rowOff>
                  </from>
                  <to>
                    <xdr:col>12</xdr:col>
                    <xdr:colOff>76200</xdr:colOff>
                    <xdr:row>91</xdr:row>
                    <xdr:rowOff>0</xdr:rowOff>
                  </to>
                </anchor>
              </controlPr>
            </control>
          </mc:Choice>
        </mc:AlternateContent>
        <mc:AlternateContent xmlns:mc="http://schemas.openxmlformats.org/markup-compatibility/2006">
          <mc:Choice Requires="x14">
            <control shapeId="6290" r:id="rId87" name="Check Box 146">
              <controlPr locked="0" defaultSize="0" autoFill="0" autoLine="0" autoPict="0" altText="">
                <anchor moveWithCells="1">
                  <from>
                    <xdr:col>10</xdr:col>
                    <xdr:colOff>104775</xdr:colOff>
                    <xdr:row>96</xdr:row>
                    <xdr:rowOff>19050</xdr:rowOff>
                  </from>
                  <to>
                    <xdr:col>12</xdr:col>
                    <xdr:colOff>38100</xdr:colOff>
                    <xdr:row>97</xdr:row>
                    <xdr:rowOff>0</xdr:rowOff>
                  </to>
                </anchor>
              </controlPr>
            </control>
          </mc:Choice>
        </mc:AlternateContent>
        <mc:AlternateContent xmlns:mc="http://schemas.openxmlformats.org/markup-compatibility/2006">
          <mc:Choice Requires="x14">
            <control shapeId="6291" r:id="rId88" name="Check Box 147">
              <controlPr locked="0" defaultSize="0" autoFill="0" autoLine="0" autoPict="0" altText="">
                <anchor moveWithCells="1">
                  <from>
                    <xdr:col>10</xdr:col>
                    <xdr:colOff>104775</xdr:colOff>
                    <xdr:row>97</xdr:row>
                    <xdr:rowOff>19050</xdr:rowOff>
                  </from>
                  <to>
                    <xdr:col>12</xdr:col>
                    <xdr:colOff>38100</xdr:colOff>
                    <xdr:row>98</xdr:row>
                    <xdr:rowOff>0</xdr:rowOff>
                  </to>
                </anchor>
              </controlPr>
            </control>
          </mc:Choice>
        </mc:AlternateContent>
        <mc:AlternateContent xmlns:mc="http://schemas.openxmlformats.org/markup-compatibility/2006">
          <mc:Choice Requires="x14">
            <control shapeId="6292" r:id="rId89" name="Check Box 148">
              <controlPr locked="0" defaultSize="0" autoFill="0" autoLine="0" autoPict="0" altText="">
                <anchor moveWithCells="1">
                  <from>
                    <xdr:col>10</xdr:col>
                    <xdr:colOff>104775</xdr:colOff>
                    <xdr:row>98</xdr:row>
                    <xdr:rowOff>19050</xdr:rowOff>
                  </from>
                  <to>
                    <xdr:col>12</xdr:col>
                    <xdr:colOff>38100</xdr:colOff>
                    <xdr:row>99</xdr:row>
                    <xdr:rowOff>0</xdr:rowOff>
                  </to>
                </anchor>
              </controlPr>
            </control>
          </mc:Choice>
        </mc:AlternateContent>
        <mc:AlternateContent xmlns:mc="http://schemas.openxmlformats.org/markup-compatibility/2006">
          <mc:Choice Requires="x14">
            <control shapeId="6293" r:id="rId90" name="Check Box 149">
              <controlPr locked="0" defaultSize="0" autoFill="0" autoLine="0" autoPict="0" altText="">
                <anchor moveWithCells="1">
                  <from>
                    <xdr:col>11</xdr:col>
                    <xdr:colOff>38100</xdr:colOff>
                    <xdr:row>92</xdr:row>
                    <xdr:rowOff>19050</xdr:rowOff>
                  </from>
                  <to>
                    <xdr:col>12</xdr:col>
                    <xdr:colOff>85725</xdr:colOff>
                    <xdr:row>93</xdr:row>
                    <xdr:rowOff>0</xdr:rowOff>
                  </to>
                </anchor>
              </controlPr>
            </control>
          </mc:Choice>
        </mc:AlternateContent>
        <mc:AlternateContent xmlns:mc="http://schemas.openxmlformats.org/markup-compatibility/2006">
          <mc:Choice Requires="x14">
            <control shapeId="6294" r:id="rId91" name="Check Box 150">
              <controlPr locked="0" defaultSize="0" autoFill="0" autoLine="0" autoPict="0" altText="">
                <anchor moveWithCells="1">
                  <from>
                    <xdr:col>22</xdr:col>
                    <xdr:colOff>47625</xdr:colOff>
                    <xdr:row>92</xdr:row>
                    <xdr:rowOff>19050</xdr:rowOff>
                  </from>
                  <to>
                    <xdr:col>23</xdr:col>
                    <xdr:colOff>95250</xdr:colOff>
                    <xdr:row>93</xdr:row>
                    <xdr:rowOff>0</xdr:rowOff>
                  </to>
                </anchor>
              </controlPr>
            </control>
          </mc:Choice>
        </mc:AlternateContent>
        <mc:AlternateContent xmlns:mc="http://schemas.openxmlformats.org/markup-compatibility/2006">
          <mc:Choice Requires="x14">
            <control shapeId="6295" r:id="rId92" name="Check Box 151">
              <controlPr locked="0" defaultSize="0" autoFill="0" autoLine="0" autoPict="0" altText="">
                <anchor moveWithCells="1">
                  <from>
                    <xdr:col>11</xdr:col>
                    <xdr:colOff>38100</xdr:colOff>
                    <xdr:row>93</xdr:row>
                    <xdr:rowOff>19050</xdr:rowOff>
                  </from>
                  <to>
                    <xdr:col>12</xdr:col>
                    <xdr:colOff>85725</xdr:colOff>
                    <xdr:row>94</xdr:row>
                    <xdr:rowOff>0</xdr:rowOff>
                  </to>
                </anchor>
              </controlPr>
            </control>
          </mc:Choice>
        </mc:AlternateContent>
        <mc:AlternateContent xmlns:mc="http://schemas.openxmlformats.org/markup-compatibility/2006">
          <mc:Choice Requires="x14">
            <control shapeId="6296" r:id="rId93" name="Check Box 152">
              <controlPr locked="0" defaultSize="0" autoFill="0" autoLine="0" autoPict="0" altText="">
                <anchor moveWithCells="1">
                  <from>
                    <xdr:col>22</xdr:col>
                    <xdr:colOff>47625</xdr:colOff>
                    <xdr:row>94</xdr:row>
                    <xdr:rowOff>0</xdr:rowOff>
                  </from>
                  <to>
                    <xdr:col>23</xdr:col>
                    <xdr:colOff>95250</xdr:colOff>
                    <xdr:row>94</xdr:row>
                    <xdr:rowOff>171450</xdr:rowOff>
                  </to>
                </anchor>
              </controlPr>
            </control>
          </mc:Choice>
        </mc:AlternateContent>
        <mc:AlternateContent xmlns:mc="http://schemas.openxmlformats.org/markup-compatibility/2006">
          <mc:Choice Requires="x14">
            <control shapeId="6297" r:id="rId94" name="Check Box 153">
              <controlPr locked="0" defaultSize="0" autoFill="0" autoLine="0" autoPict="0" altText="">
                <anchor moveWithCells="1">
                  <from>
                    <xdr:col>27</xdr:col>
                    <xdr:colOff>47625</xdr:colOff>
                    <xdr:row>94</xdr:row>
                    <xdr:rowOff>9525</xdr:rowOff>
                  </from>
                  <to>
                    <xdr:col>28</xdr:col>
                    <xdr:colOff>95250</xdr:colOff>
                    <xdr:row>94</xdr:row>
                    <xdr:rowOff>171450</xdr:rowOff>
                  </to>
                </anchor>
              </controlPr>
            </control>
          </mc:Choice>
        </mc:AlternateContent>
        <mc:AlternateContent xmlns:mc="http://schemas.openxmlformats.org/markup-compatibility/2006">
          <mc:Choice Requires="x14">
            <control shapeId="6298" r:id="rId95" name="Check Box 154">
              <controlPr locked="0" defaultSize="0" autoFill="0" autoLine="0" autoPict="0" altText="">
                <anchor moveWithCells="1">
                  <from>
                    <xdr:col>54</xdr:col>
                    <xdr:colOff>76200</xdr:colOff>
                    <xdr:row>94</xdr:row>
                    <xdr:rowOff>19050</xdr:rowOff>
                  </from>
                  <to>
                    <xdr:col>56</xdr:col>
                    <xdr:colOff>0</xdr:colOff>
                    <xdr:row>95</xdr:row>
                    <xdr:rowOff>0</xdr:rowOff>
                  </to>
                </anchor>
              </controlPr>
            </control>
          </mc:Choice>
        </mc:AlternateContent>
        <mc:AlternateContent xmlns:mc="http://schemas.openxmlformats.org/markup-compatibility/2006">
          <mc:Choice Requires="x14">
            <control shapeId="6299" r:id="rId96" name="Check Box 155">
              <controlPr locked="0" defaultSize="0" autoFill="0" autoLine="0" autoPict="0" altText="">
                <anchor moveWithCells="1">
                  <from>
                    <xdr:col>57</xdr:col>
                    <xdr:colOff>76200</xdr:colOff>
                    <xdr:row>94</xdr:row>
                    <xdr:rowOff>19050</xdr:rowOff>
                  </from>
                  <to>
                    <xdr:col>59</xdr:col>
                    <xdr:colOff>9525</xdr:colOff>
                    <xdr:row>95</xdr:row>
                    <xdr:rowOff>0</xdr:rowOff>
                  </to>
                </anchor>
              </controlPr>
            </control>
          </mc:Choice>
        </mc:AlternateContent>
        <mc:AlternateContent xmlns:mc="http://schemas.openxmlformats.org/markup-compatibility/2006">
          <mc:Choice Requires="x14">
            <control shapeId="6300" r:id="rId97" name="Check Box 156">
              <controlPr locked="0" defaultSize="0" autoFill="0" autoLine="0" autoPict="0" altText="">
                <anchor moveWithCells="1">
                  <from>
                    <xdr:col>18</xdr:col>
                    <xdr:colOff>47625</xdr:colOff>
                    <xdr:row>101</xdr:row>
                    <xdr:rowOff>0</xdr:rowOff>
                  </from>
                  <to>
                    <xdr:col>19</xdr:col>
                    <xdr:colOff>95250</xdr:colOff>
                    <xdr:row>101</xdr:row>
                    <xdr:rowOff>171450</xdr:rowOff>
                  </to>
                </anchor>
              </controlPr>
            </control>
          </mc:Choice>
        </mc:AlternateContent>
        <mc:AlternateContent xmlns:mc="http://schemas.openxmlformats.org/markup-compatibility/2006">
          <mc:Choice Requires="x14">
            <control shapeId="6301" r:id="rId98" name="Check Box 157">
              <controlPr locked="0" defaultSize="0" autoFill="0" autoLine="0" autoPict="0" altText="">
                <anchor moveWithCells="1">
                  <from>
                    <xdr:col>36</xdr:col>
                    <xdr:colOff>57150</xdr:colOff>
                    <xdr:row>101</xdr:row>
                    <xdr:rowOff>0</xdr:rowOff>
                  </from>
                  <to>
                    <xdr:col>37</xdr:col>
                    <xdr:colOff>104775</xdr:colOff>
                    <xdr:row>101</xdr:row>
                    <xdr:rowOff>171450</xdr:rowOff>
                  </to>
                </anchor>
              </controlPr>
            </control>
          </mc:Choice>
        </mc:AlternateContent>
        <mc:AlternateContent xmlns:mc="http://schemas.openxmlformats.org/markup-compatibility/2006">
          <mc:Choice Requires="x14">
            <control shapeId="6302" r:id="rId99" name="Check Box 158">
              <controlPr locked="0" defaultSize="0" autoFill="0" autoLine="0" autoPict="0" altText="">
                <anchor moveWithCells="1">
                  <from>
                    <xdr:col>17</xdr:col>
                    <xdr:colOff>104775</xdr:colOff>
                    <xdr:row>104</xdr:row>
                    <xdr:rowOff>19050</xdr:rowOff>
                  </from>
                  <to>
                    <xdr:col>19</xdr:col>
                    <xdr:colOff>38100</xdr:colOff>
                    <xdr:row>105</xdr:row>
                    <xdr:rowOff>9525</xdr:rowOff>
                  </to>
                </anchor>
              </controlPr>
            </control>
          </mc:Choice>
        </mc:AlternateContent>
        <mc:AlternateContent xmlns:mc="http://schemas.openxmlformats.org/markup-compatibility/2006">
          <mc:Choice Requires="x14">
            <control shapeId="6303" r:id="rId100" name="Check Box 159">
              <controlPr locked="0" defaultSize="0" autoFill="0" autoLine="0" autoPict="0" altText="">
                <anchor moveWithCells="1">
                  <from>
                    <xdr:col>17</xdr:col>
                    <xdr:colOff>104775</xdr:colOff>
                    <xdr:row>105</xdr:row>
                    <xdr:rowOff>19050</xdr:rowOff>
                  </from>
                  <to>
                    <xdr:col>19</xdr:col>
                    <xdr:colOff>38100</xdr:colOff>
                    <xdr:row>106</xdr:row>
                    <xdr:rowOff>9525</xdr:rowOff>
                  </to>
                </anchor>
              </controlPr>
            </control>
          </mc:Choice>
        </mc:AlternateContent>
        <mc:AlternateContent xmlns:mc="http://schemas.openxmlformats.org/markup-compatibility/2006">
          <mc:Choice Requires="x14">
            <control shapeId="6304" r:id="rId101" name="Check Box 160">
              <controlPr locked="0" defaultSize="0" autoFill="0" autoLine="0" autoPict="0" altText="">
                <anchor moveWithCells="1">
                  <from>
                    <xdr:col>17</xdr:col>
                    <xdr:colOff>104775</xdr:colOff>
                    <xdr:row>106</xdr:row>
                    <xdr:rowOff>19050</xdr:rowOff>
                  </from>
                  <to>
                    <xdr:col>19</xdr:col>
                    <xdr:colOff>38100</xdr:colOff>
                    <xdr:row>107</xdr:row>
                    <xdr:rowOff>9525</xdr:rowOff>
                  </to>
                </anchor>
              </controlPr>
            </control>
          </mc:Choice>
        </mc:AlternateContent>
        <mc:AlternateContent xmlns:mc="http://schemas.openxmlformats.org/markup-compatibility/2006">
          <mc:Choice Requires="x14">
            <control shapeId="6305" r:id="rId102" name="Check Box 161">
              <controlPr locked="0" defaultSize="0" autoFill="0" autoLine="0" autoPict="0" altText="">
                <anchor moveWithCells="1">
                  <from>
                    <xdr:col>17</xdr:col>
                    <xdr:colOff>104775</xdr:colOff>
                    <xdr:row>107</xdr:row>
                    <xdr:rowOff>19050</xdr:rowOff>
                  </from>
                  <to>
                    <xdr:col>19</xdr:col>
                    <xdr:colOff>38100</xdr:colOff>
                    <xdr:row>108</xdr:row>
                    <xdr:rowOff>9525</xdr:rowOff>
                  </to>
                </anchor>
              </controlPr>
            </control>
          </mc:Choice>
        </mc:AlternateContent>
        <mc:AlternateContent xmlns:mc="http://schemas.openxmlformats.org/markup-compatibility/2006">
          <mc:Choice Requires="x14">
            <control shapeId="6306" r:id="rId103" name="Check Box 162">
              <controlPr locked="0" defaultSize="0" autoFill="0" autoLine="0" autoPict="0" altText="">
                <anchor moveWithCells="1">
                  <from>
                    <xdr:col>17</xdr:col>
                    <xdr:colOff>104775</xdr:colOff>
                    <xdr:row>108</xdr:row>
                    <xdr:rowOff>19050</xdr:rowOff>
                  </from>
                  <to>
                    <xdr:col>19</xdr:col>
                    <xdr:colOff>38100</xdr:colOff>
                    <xdr:row>109</xdr:row>
                    <xdr:rowOff>9525</xdr:rowOff>
                  </to>
                </anchor>
              </controlPr>
            </control>
          </mc:Choice>
        </mc:AlternateContent>
        <mc:AlternateContent xmlns:mc="http://schemas.openxmlformats.org/markup-compatibility/2006">
          <mc:Choice Requires="x14">
            <control shapeId="6307" r:id="rId104" name="Check Box 163">
              <controlPr locked="0" defaultSize="0" autoFill="0" autoLine="0" autoPict="0" altText="">
                <anchor moveWithCells="1">
                  <from>
                    <xdr:col>17</xdr:col>
                    <xdr:colOff>104775</xdr:colOff>
                    <xdr:row>109</xdr:row>
                    <xdr:rowOff>19050</xdr:rowOff>
                  </from>
                  <to>
                    <xdr:col>19</xdr:col>
                    <xdr:colOff>38100</xdr:colOff>
                    <xdr:row>110</xdr:row>
                    <xdr:rowOff>9525</xdr:rowOff>
                  </to>
                </anchor>
              </controlPr>
            </control>
          </mc:Choice>
        </mc:AlternateContent>
        <mc:AlternateContent xmlns:mc="http://schemas.openxmlformats.org/markup-compatibility/2006">
          <mc:Choice Requires="x14">
            <control shapeId="6308" r:id="rId105" name="Check Box 164">
              <controlPr locked="0" defaultSize="0" autoFill="0" autoLine="0" autoPict="0" altText="">
                <anchor moveWithCells="1">
                  <from>
                    <xdr:col>39</xdr:col>
                    <xdr:colOff>57150</xdr:colOff>
                    <xdr:row>106</xdr:row>
                    <xdr:rowOff>19050</xdr:rowOff>
                  </from>
                  <to>
                    <xdr:col>40</xdr:col>
                    <xdr:colOff>104775</xdr:colOff>
                    <xdr:row>107</xdr:row>
                    <xdr:rowOff>0</xdr:rowOff>
                  </to>
                </anchor>
              </controlPr>
            </control>
          </mc:Choice>
        </mc:AlternateContent>
        <mc:AlternateContent xmlns:mc="http://schemas.openxmlformats.org/markup-compatibility/2006">
          <mc:Choice Requires="x14">
            <control shapeId="6309" r:id="rId106" name="Check Box 165">
              <controlPr locked="0" defaultSize="0" autoFill="0" autoLine="0" autoPict="0" altText="">
                <anchor moveWithCells="1">
                  <from>
                    <xdr:col>34</xdr:col>
                    <xdr:colOff>57150</xdr:colOff>
                    <xdr:row>106</xdr:row>
                    <xdr:rowOff>19050</xdr:rowOff>
                  </from>
                  <to>
                    <xdr:col>35</xdr:col>
                    <xdr:colOff>104775</xdr:colOff>
                    <xdr:row>107</xdr:row>
                    <xdr:rowOff>0</xdr:rowOff>
                  </to>
                </anchor>
              </controlPr>
            </control>
          </mc:Choice>
        </mc:AlternateContent>
        <mc:AlternateContent xmlns:mc="http://schemas.openxmlformats.org/markup-compatibility/2006">
          <mc:Choice Requires="x14">
            <control shapeId="6310" r:id="rId107" name="Check Box 166">
              <controlPr locked="0" defaultSize="0" autoFill="0" autoLine="0" autoPict="0" altText="">
                <anchor moveWithCells="1">
                  <from>
                    <xdr:col>3</xdr:col>
                    <xdr:colOff>19050</xdr:colOff>
                    <xdr:row>112</xdr:row>
                    <xdr:rowOff>19050</xdr:rowOff>
                  </from>
                  <to>
                    <xdr:col>4</xdr:col>
                    <xdr:colOff>76200</xdr:colOff>
                    <xdr:row>113</xdr:row>
                    <xdr:rowOff>0</xdr:rowOff>
                  </to>
                </anchor>
              </controlPr>
            </control>
          </mc:Choice>
        </mc:AlternateContent>
        <mc:AlternateContent xmlns:mc="http://schemas.openxmlformats.org/markup-compatibility/2006">
          <mc:Choice Requires="x14">
            <control shapeId="6311" r:id="rId108" name="Check Box 167">
              <controlPr locked="0" defaultSize="0" autoFill="0" autoLine="0" autoPict="0" altText="">
                <anchor moveWithCells="1">
                  <from>
                    <xdr:col>11</xdr:col>
                    <xdr:colOff>28575</xdr:colOff>
                    <xdr:row>112</xdr:row>
                    <xdr:rowOff>19050</xdr:rowOff>
                  </from>
                  <to>
                    <xdr:col>12</xdr:col>
                    <xdr:colOff>76200</xdr:colOff>
                    <xdr:row>113</xdr:row>
                    <xdr:rowOff>0</xdr:rowOff>
                  </to>
                </anchor>
              </controlPr>
            </control>
          </mc:Choice>
        </mc:AlternateContent>
        <mc:AlternateContent xmlns:mc="http://schemas.openxmlformats.org/markup-compatibility/2006">
          <mc:Choice Requires="x14">
            <control shapeId="6312" r:id="rId109" name="Check Box 168">
              <controlPr locked="0" defaultSize="0" autoFill="0" autoLine="0" autoPict="0" altText="">
                <anchor moveWithCells="1">
                  <from>
                    <xdr:col>13</xdr:col>
                    <xdr:colOff>47625</xdr:colOff>
                    <xdr:row>114</xdr:row>
                    <xdr:rowOff>19050</xdr:rowOff>
                  </from>
                  <to>
                    <xdr:col>14</xdr:col>
                    <xdr:colOff>95250</xdr:colOff>
                    <xdr:row>115</xdr:row>
                    <xdr:rowOff>0</xdr:rowOff>
                  </to>
                </anchor>
              </controlPr>
            </control>
          </mc:Choice>
        </mc:AlternateContent>
        <mc:AlternateContent xmlns:mc="http://schemas.openxmlformats.org/markup-compatibility/2006">
          <mc:Choice Requires="x14">
            <control shapeId="6313" r:id="rId110" name="Check Box 169">
              <controlPr locked="0" defaultSize="0" autoFill="0" autoLine="0" autoPict="0" altText="">
                <anchor moveWithCells="1">
                  <from>
                    <xdr:col>22</xdr:col>
                    <xdr:colOff>38100</xdr:colOff>
                    <xdr:row>114</xdr:row>
                    <xdr:rowOff>19050</xdr:rowOff>
                  </from>
                  <to>
                    <xdr:col>23</xdr:col>
                    <xdr:colOff>85725</xdr:colOff>
                    <xdr:row>115</xdr:row>
                    <xdr:rowOff>0</xdr:rowOff>
                  </to>
                </anchor>
              </controlPr>
            </control>
          </mc:Choice>
        </mc:AlternateContent>
        <mc:AlternateContent xmlns:mc="http://schemas.openxmlformats.org/markup-compatibility/2006">
          <mc:Choice Requires="x14">
            <control shapeId="6314" r:id="rId111" name="Check Box 170">
              <controlPr locked="0" defaultSize="0" autoFill="0" autoLine="0" autoPict="0" altText="">
                <anchor moveWithCells="1">
                  <from>
                    <xdr:col>10</xdr:col>
                    <xdr:colOff>95250</xdr:colOff>
                    <xdr:row>116</xdr:row>
                    <xdr:rowOff>19050</xdr:rowOff>
                  </from>
                  <to>
                    <xdr:col>12</xdr:col>
                    <xdr:colOff>28575</xdr:colOff>
                    <xdr:row>117</xdr:row>
                    <xdr:rowOff>9525</xdr:rowOff>
                  </to>
                </anchor>
              </controlPr>
            </control>
          </mc:Choice>
        </mc:AlternateContent>
        <mc:AlternateContent xmlns:mc="http://schemas.openxmlformats.org/markup-compatibility/2006">
          <mc:Choice Requires="x14">
            <control shapeId="6315" r:id="rId112" name="Check Box 171">
              <controlPr locked="0" defaultSize="0" autoFill="0" autoLine="0" autoPict="0" altText="">
                <anchor moveWithCells="1">
                  <from>
                    <xdr:col>10</xdr:col>
                    <xdr:colOff>95250</xdr:colOff>
                    <xdr:row>117</xdr:row>
                    <xdr:rowOff>19050</xdr:rowOff>
                  </from>
                  <to>
                    <xdr:col>12</xdr:col>
                    <xdr:colOff>28575</xdr:colOff>
                    <xdr:row>118</xdr:row>
                    <xdr:rowOff>9525</xdr:rowOff>
                  </to>
                </anchor>
              </controlPr>
            </control>
          </mc:Choice>
        </mc:AlternateContent>
        <mc:AlternateContent xmlns:mc="http://schemas.openxmlformats.org/markup-compatibility/2006">
          <mc:Choice Requires="x14">
            <control shapeId="6316" r:id="rId113" name="Check Box 172">
              <controlPr locked="0" defaultSize="0" autoFill="0" autoLine="0" autoPict="0" altText="">
                <anchor moveWithCells="1">
                  <from>
                    <xdr:col>13</xdr:col>
                    <xdr:colOff>114300</xdr:colOff>
                    <xdr:row>121</xdr:row>
                    <xdr:rowOff>9525</xdr:rowOff>
                  </from>
                  <to>
                    <xdr:col>15</xdr:col>
                    <xdr:colOff>47625</xdr:colOff>
                    <xdr:row>121</xdr:row>
                    <xdr:rowOff>171450</xdr:rowOff>
                  </to>
                </anchor>
              </controlPr>
            </control>
          </mc:Choice>
        </mc:AlternateContent>
        <mc:AlternateContent xmlns:mc="http://schemas.openxmlformats.org/markup-compatibility/2006">
          <mc:Choice Requires="x14">
            <control shapeId="6317" r:id="rId114" name="Check Box 173">
              <controlPr locked="0" defaultSize="0" autoFill="0" autoLine="0" autoPict="0" altText="">
                <anchor moveWithCells="1">
                  <from>
                    <xdr:col>36</xdr:col>
                    <xdr:colOff>114300</xdr:colOff>
                    <xdr:row>121</xdr:row>
                    <xdr:rowOff>9525</xdr:rowOff>
                  </from>
                  <to>
                    <xdr:col>38</xdr:col>
                    <xdr:colOff>47625</xdr:colOff>
                    <xdr:row>121</xdr:row>
                    <xdr:rowOff>171450</xdr:rowOff>
                  </to>
                </anchor>
              </controlPr>
            </control>
          </mc:Choice>
        </mc:AlternateContent>
        <mc:AlternateContent xmlns:mc="http://schemas.openxmlformats.org/markup-compatibility/2006">
          <mc:Choice Requires="x14">
            <control shapeId="6318" r:id="rId115" name="Check Box 174">
              <controlPr locked="0" defaultSize="0" autoFill="0" autoLine="0" autoPict="0" altText="">
                <anchor moveWithCells="1">
                  <from>
                    <xdr:col>34</xdr:col>
                    <xdr:colOff>38100</xdr:colOff>
                    <xdr:row>126</xdr:row>
                    <xdr:rowOff>19050</xdr:rowOff>
                  </from>
                  <to>
                    <xdr:col>35</xdr:col>
                    <xdr:colOff>85725</xdr:colOff>
                    <xdr:row>127</xdr:row>
                    <xdr:rowOff>9525</xdr:rowOff>
                  </to>
                </anchor>
              </controlPr>
            </control>
          </mc:Choice>
        </mc:AlternateContent>
        <mc:AlternateContent xmlns:mc="http://schemas.openxmlformats.org/markup-compatibility/2006">
          <mc:Choice Requires="x14">
            <control shapeId="6319" r:id="rId116" name="Check Box 175">
              <controlPr locked="0" defaultSize="0" autoFill="0" autoLine="0" autoPict="0" altText="">
                <anchor moveWithCells="1">
                  <from>
                    <xdr:col>38</xdr:col>
                    <xdr:colOff>38100</xdr:colOff>
                    <xdr:row>126</xdr:row>
                    <xdr:rowOff>19050</xdr:rowOff>
                  </from>
                  <to>
                    <xdr:col>39</xdr:col>
                    <xdr:colOff>85725</xdr:colOff>
                    <xdr:row>127</xdr:row>
                    <xdr:rowOff>9525</xdr:rowOff>
                  </to>
                </anchor>
              </controlPr>
            </control>
          </mc:Choice>
        </mc:AlternateContent>
        <mc:AlternateContent xmlns:mc="http://schemas.openxmlformats.org/markup-compatibility/2006">
          <mc:Choice Requires="x14">
            <control shapeId="6320" r:id="rId117" name="Check Box 176">
              <controlPr locked="0" defaultSize="0" autoFill="0" autoLine="0" autoPict="0" altText="">
                <anchor moveWithCells="1">
                  <from>
                    <xdr:col>34</xdr:col>
                    <xdr:colOff>38100</xdr:colOff>
                    <xdr:row>127</xdr:row>
                    <xdr:rowOff>19050</xdr:rowOff>
                  </from>
                  <to>
                    <xdr:col>35</xdr:col>
                    <xdr:colOff>85725</xdr:colOff>
                    <xdr:row>128</xdr:row>
                    <xdr:rowOff>9525</xdr:rowOff>
                  </to>
                </anchor>
              </controlPr>
            </control>
          </mc:Choice>
        </mc:AlternateContent>
        <mc:AlternateContent xmlns:mc="http://schemas.openxmlformats.org/markup-compatibility/2006">
          <mc:Choice Requires="x14">
            <control shapeId="6321" r:id="rId118" name="Check Box 177">
              <controlPr locked="0" defaultSize="0" autoFill="0" autoLine="0" autoPict="0" altText="">
                <anchor moveWithCells="1">
                  <from>
                    <xdr:col>38</xdr:col>
                    <xdr:colOff>38100</xdr:colOff>
                    <xdr:row>127</xdr:row>
                    <xdr:rowOff>19050</xdr:rowOff>
                  </from>
                  <to>
                    <xdr:col>39</xdr:col>
                    <xdr:colOff>85725</xdr:colOff>
                    <xdr:row>128</xdr:row>
                    <xdr:rowOff>9525</xdr:rowOff>
                  </to>
                </anchor>
              </controlPr>
            </control>
          </mc:Choice>
        </mc:AlternateContent>
        <mc:AlternateContent xmlns:mc="http://schemas.openxmlformats.org/markup-compatibility/2006">
          <mc:Choice Requires="x14">
            <control shapeId="6322" r:id="rId119" name="Check Box 178">
              <controlPr locked="0" defaultSize="0" autoFill="0" autoLine="0" autoPict="0" altText="">
                <anchor moveWithCells="1">
                  <from>
                    <xdr:col>2</xdr:col>
                    <xdr:colOff>0</xdr:colOff>
                    <xdr:row>158</xdr:row>
                    <xdr:rowOff>9525</xdr:rowOff>
                  </from>
                  <to>
                    <xdr:col>4</xdr:col>
                    <xdr:colOff>28575</xdr:colOff>
                    <xdr:row>158</xdr:row>
                    <xdr:rowOff>171450</xdr:rowOff>
                  </to>
                </anchor>
              </controlPr>
            </control>
          </mc:Choice>
        </mc:AlternateContent>
        <mc:AlternateContent xmlns:mc="http://schemas.openxmlformats.org/markup-compatibility/2006">
          <mc:Choice Requires="x14">
            <control shapeId="6323" r:id="rId120" name="Check Box 179">
              <controlPr locked="0" defaultSize="0" autoFill="0" autoLine="0" autoPict="0" altText="">
                <anchor moveWithCells="1">
                  <from>
                    <xdr:col>2</xdr:col>
                    <xdr:colOff>0</xdr:colOff>
                    <xdr:row>157</xdr:row>
                    <xdr:rowOff>9525</xdr:rowOff>
                  </from>
                  <to>
                    <xdr:col>4</xdr:col>
                    <xdr:colOff>38100</xdr:colOff>
                    <xdr:row>158</xdr:row>
                    <xdr:rowOff>0</xdr:rowOff>
                  </to>
                </anchor>
              </controlPr>
            </control>
          </mc:Choice>
        </mc:AlternateContent>
        <mc:AlternateContent xmlns:mc="http://schemas.openxmlformats.org/markup-compatibility/2006">
          <mc:Choice Requires="x14">
            <control shapeId="6324" r:id="rId121" name="Check Box 180">
              <controlPr locked="0" defaultSize="0" autoFill="0" autoLine="0" autoPict="0" altText="">
                <anchor moveWithCells="1">
                  <from>
                    <xdr:col>2</xdr:col>
                    <xdr:colOff>0</xdr:colOff>
                    <xdr:row>161</xdr:row>
                    <xdr:rowOff>9525</xdr:rowOff>
                  </from>
                  <to>
                    <xdr:col>4</xdr:col>
                    <xdr:colOff>38100</xdr:colOff>
                    <xdr:row>161</xdr:row>
                    <xdr:rowOff>171450</xdr:rowOff>
                  </to>
                </anchor>
              </controlPr>
            </control>
          </mc:Choice>
        </mc:AlternateContent>
        <mc:AlternateContent xmlns:mc="http://schemas.openxmlformats.org/markup-compatibility/2006">
          <mc:Choice Requires="x14">
            <control shapeId="6325" r:id="rId122" name="Check Box 181">
              <controlPr locked="0" defaultSize="0" autoFill="0" autoLine="0" autoPict="0" altText="">
                <anchor moveWithCells="1">
                  <from>
                    <xdr:col>2</xdr:col>
                    <xdr:colOff>0</xdr:colOff>
                    <xdr:row>160</xdr:row>
                    <xdr:rowOff>9525</xdr:rowOff>
                  </from>
                  <to>
                    <xdr:col>4</xdr:col>
                    <xdr:colOff>47625</xdr:colOff>
                    <xdr:row>160</xdr:row>
                    <xdr:rowOff>171450</xdr:rowOff>
                  </to>
                </anchor>
              </controlPr>
            </control>
          </mc:Choice>
        </mc:AlternateContent>
        <mc:AlternateContent xmlns:mc="http://schemas.openxmlformats.org/markup-compatibility/2006">
          <mc:Choice Requires="x14">
            <control shapeId="6326" r:id="rId123" name="Check Box 182">
              <controlPr locked="0" defaultSize="0" autoFill="0" autoLine="0" autoPict="0" altText="">
                <anchor moveWithCells="1">
                  <from>
                    <xdr:col>2</xdr:col>
                    <xdr:colOff>0</xdr:colOff>
                    <xdr:row>164</xdr:row>
                    <xdr:rowOff>19050</xdr:rowOff>
                  </from>
                  <to>
                    <xdr:col>4</xdr:col>
                    <xdr:colOff>38100</xdr:colOff>
                    <xdr:row>164</xdr:row>
                    <xdr:rowOff>171450</xdr:rowOff>
                  </to>
                </anchor>
              </controlPr>
            </control>
          </mc:Choice>
        </mc:AlternateContent>
        <mc:AlternateContent xmlns:mc="http://schemas.openxmlformats.org/markup-compatibility/2006">
          <mc:Choice Requires="x14">
            <control shapeId="6327" r:id="rId124" name="Check Box 183">
              <controlPr locked="0" defaultSize="0" autoFill="0" autoLine="0" autoPict="0" altText="">
                <anchor moveWithCells="1">
                  <from>
                    <xdr:col>2</xdr:col>
                    <xdr:colOff>0</xdr:colOff>
                    <xdr:row>163</xdr:row>
                    <xdr:rowOff>19050</xdr:rowOff>
                  </from>
                  <to>
                    <xdr:col>4</xdr:col>
                    <xdr:colOff>47625</xdr:colOff>
                    <xdr:row>163</xdr:row>
                    <xdr:rowOff>171450</xdr:rowOff>
                  </to>
                </anchor>
              </controlPr>
            </control>
          </mc:Choice>
        </mc:AlternateContent>
        <mc:AlternateContent xmlns:mc="http://schemas.openxmlformats.org/markup-compatibility/2006">
          <mc:Choice Requires="x14">
            <control shapeId="6328" r:id="rId125" name="Check Box 184">
              <controlPr locked="0" defaultSize="0" autoFill="0" autoLine="0" autoPict="0" altText="">
                <anchor moveWithCells="1">
                  <from>
                    <xdr:col>2</xdr:col>
                    <xdr:colOff>0</xdr:colOff>
                    <xdr:row>167</xdr:row>
                    <xdr:rowOff>9525</xdr:rowOff>
                  </from>
                  <to>
                    <xdr:col>4</xdr:col>
                    <xdr:colOff>38100</xdr:colOff>
                    <xdr:row>167</xdr:row>
                    <xdr:rowOff>171450</xdr:rowOff>
                  </to>
                </anchor>
              </controlPr>
            </control>
          </mc:Choice>
        </mc:AlternateContent>
        <mc:AlternateContent xmlns:mc="http://schemas.openxmlformats.org/markup-compatibility/2006">
          <mc:Choice Requires="x14">
            <control shapeId="6329" r:id="rId126" name="Check Box 185">
              <controlPr locked="0" defaultSize="0" autoFill="0" autoLine="0" autoPict="0" altText="">
                <anchor moveWithCells="1">
                  <from>
                    <xdr:col>2</xdr:col>
                    <xdr:colOff>0</xdr:colOff>
                    <xdr:row>166</xdr:row>
                    <xdr:rowOff>9525</xdr:rowOff>
                  </from>
                  <to>
                    <xdr:col>4</xdr:col>
                    <xdr:colOff>47625</xdr:colOff>
                    <xdr:row>166</xdr:row>
                    <xdr:rowOff>171450</xdr:rowOff>
                  </to>
                </anchor>
              </controlPr>
            </control>
          </mc:Choice>
        </mc:AlternateContent>
        <mc:AlternateContent xmlns:mc="http://schemas.openxmlformats.org/markup-compatibility/2006">
          <mc:Choice Requires="x14">
            <control shapeId="6330" r:id="rId127" name="Check Box 186">
              <controlPr locked="0" defaultSize="0" autoFill="0" autoLine="0" autoPict="0" altText="">
                <anchor moveWithCells="1">
                  <from>
                    <xdr:col>2</xdr:col>
                    <xdr:colOff>0</xdr:colOff>
                    <xdr:row>170</xdr:row>
                    <xdr:rowOff>0</xdr:rowOff>
                  </from>
                  <to>
                    <xdr:col>4</xdr:col>
                    <xdr:colOff>28575</xdr:colOff>
                    <xdr:row>170</xdr:row>
                    <xdr:rowOff>161925</xdr:rowOff>
                  </to>
                </anchor>
              </controlPr>
            </control>
          </mc:Choice>
        </mc:AlternateContent>
        <mc:AlternateContent xmlns:mc="http://schemas.openxmlformats.org/markup-compatibility/2006">
          <mc:Choice Requires="x14">
            <control shapeId="6331" r:id="rId128" name="Check Box 187">
              <controlPr locked="0" defaultSize="0" autoFill="0" autoLine="0" autoPict="0" altText="">
                <anchor moveWithCells="1">
                  <from>
                    <xdr:col>2</xdr:col>
                    <xdr:colOff>0</xdr:colOff>
                    <xdr:row>169</xdr:row>
                    <xdr:rowOff>0</xdr:rowOff>
                  </from>
                  <to>
                    <xdr:col>4</xdr:col>
                    <xdr:colOff>38100</xdr:colOff>
                    <xdr:row>169</xdr:row>
                    <xdr:rowOff>161925</xdr:rowOff>
                  </to>
                </anchor>
              </controlPr>
            </control>
          </mc:Choice>
        </mc:AlternateContent>
        <mc:AlternateContent xmlns:mc="http://schemas.openxmlformats.org/markup-compatibility/2006">
          <mc:Choice Requires="x14">
            <control shapeId="6332" r:id="rId129" name="Drop Down 188">
              <controlPr locked="0" defaultSize="0" autoLine="0" autoPict="0">
                <anchor moveWithCells="1">
                  <from>
                    <xdr:col>46</xdr:col>
                    <xdr:colOff>47625</xdr:colOff>
                    <xdr:row>29</xdr:row>
                    <xdr:rowOff>171450</xdr:rowOff>
                  </from>
                  <to>
                    <xdr:col>61</xdr:col>
                    <xdr:colOff>19050</xdr:colOff>
                    <xdr:row>31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86B83-E9CA-4B10-83F1-D27F389F18B0}">
  <sheetPr codeName="Tabelle4"/>
  <dimension ref="B2:I242"/>
  <sheetViews>
    <sheetView topLeftCell="A55" zoomScaleNormal="100" workbookViewId="0">
      <selection activeCell="D69" sqref="D69"/>
    </sheetView>
  </sheetViews>
  <sheetFormatPr baseColWidth="10" defaultRowHeight="15" x14ac:dyDescent="0.25"/>
  <cols>
    <col min="1" max="1" width="3.28515625" customWidth="1"/>
    <col min="2" max="2" width="78.140625" bestFit="1" customWidth="1"/>
    <col min="3" max="3" width="2.7109375" customWidth="1"/>
    <col min="4" max="4" width="26.28515625" customWidth="1"/>
    <col min="5" max="5" width="2.7109375" customWidth="1"/>
    <col min="6" max="6" width="46.28515625" bestFit="1" customWidth="1"/>
    <col min="7" max="7" width="58" bestFit="1" customWidth="1"/>
    <col min="8" max="8" width="2.7109375" customWidth="1"/>
    <col min="9" max="9" width="28" bestFit="1" customWidth="1"/>
  </cols>
  <sheetData>
    <row r="2" spans="2:9" x14ac:dyDescent="0.25">
      <c r="B2" s="1" t="s">
        <v>0</v>
      </c>
      <c r="C2" s="1"/>
      <c r="D2" s="1" t="s">
        <v>33</v>
      </c>
      <c r="E2" s="1"/>
      <c r="F2" s="1"/>
      <c r="G2" s="1" t="s">
        <v>41</v>
      </c>
      <c r="H2" s="1"/>
      <c r="I2" s="1" t="s">
        <v>10</v>
      </c>
    </row>
    <row r="4" spans="2:9" x14ac:dyDescent="0.25">
      <c r="B4" s="2" t="s">
        <v>1</v>
      </c>
      <c r="C4" s="2"/>
      <c r="D4" s="2" t="s">
        <v>2</v>
      </c>
      <c r="E4" s="2"/>
      <c r="F4" s="2" t="s">
        <v>36</v>
      </c>
      <c r="G4" s="2" t="s">
        <v>37</v>
      </c>
      <c r="H4" s="2"/>
      <c r="I4" s="3" t="s">
        <v>32</v>
      </c>
    </row>
    <row r="5" spans="2:9" x14ac:dyDescent="0.25">
      <c r="B5" s="84" t="s">
        <v>43</v>
      </c>
      <c r="C5" s="84"/>
      <c r="D5" s="82"/>
      <c r="E5" s="84"/>
      <c r="F5" s="84"/>
      <c r="G5" s="84" t="s">
        <v>173</v>
      </c>
      <c r="H5" s="84"/>
      <c r="I5" s="85" t="s">
        <v>40</v>
      </c>
    </row>
    <row r="6" spans="2:9" x14ac:dyDescent="0.25">
      <c r="B6" s="84" t="s">
        <v>44</v>
      </c>
      <c r="C6" s="84"/>
      <c r="D6" s="82"/>
      <c r="E6" s="84"/>
      <c r="F6" s="84"/>
      <c r="G6" s="84" t="s">
        <v>173</v>
      </c>
      <c r="H6" s="84"/>
      <c r="I6" s="86" t="s">
        <v>38</v>
      </c>
    </row>
    <row r="7" spans="2:9" x14ac:dyDescent="0.25">
      <c r="B7" s="84" t="s">
        <v>211</v>
      </c>
      <c r="C7" s="84"/>
      <c r="D7" s="82"/>
      <c r="E7" s="84"/>
      <c r="F7" s="84"/>
      <c r="G7" s="84" t="s">
        <v>173</v>
      </c>
      <c r="H7" s="84"/>
      <c r="I7" s="87" t="s">
        <v>39</v>
      </c>
    </row>
    <row r="8" spans="2:9" x14ac:dyDescent="0.25">
      <c r="B8" s="84" t="s">
        <v>212</v>
      </c>
      <c r="C8" s="84"/>
      <c r="D8" s="82"/>
      <c r="E8" s="84"/>
      <c r="F8" s="84"/>
      <c r="G8" s="84" t="s">
        <v>173</v>
      </c>
      <c r="H8" s="84"/>
      <c r="I8" s="84"/>
    </row>
    <row r="9" spans="2:9" x14ac:dyDescent="0.25">
      <c r="B9" s="84" t="s">
        <v>5</v>
      </c>
      <c r="C9" s="84"/>
      <c r="D9" s="83" t="b">
        <v>0</v>
      </c>
      <c r="E9" s="84"/>
      <c r="F9" s="84" t="s">
        <v>46</v>
      </c>
      <c r="G9" s="84" t="s">
        <v>217</v>
      </c>
      <c r="H9" s="84"/>
      <c r="I9" s="84"/>
    </row>
    <row r="10" spans="2:9" x14ac:dyDescent="0.25">
      <c r="B10" s="84" t="s">
        <v>6</v>
      </c>
      <c r="C10" s="84"/>
      <c r="D10" s="83" t="b">
        <v>0</v>
      </c>
      <c r="E10" s="84"/>
      <c r="F10" s="84" t="s">
        <v>46</v>
      </c>
      <c r="G10" s="84" t="s">
        <v>217</v>
      </c>
      <c r="H10" s="84"/>
      <c r="I10" s="84"/>
    </row>
    <row r="11" spans="2:9" x14ac:dyDescent="0.25">
      <c r="B11" s="84" t="s">
        <v>7</v>
      </c>
      <c r="C11" s="84"/>
      <c r="D11" s="83" t="b">
        <v>0</v>
      </c>
      <c r="E11" s="84"/>
      <c r="F11" s="84" t="s">
        <v>46</v>
      </c>
      <c r="G11" s="84" t="s">
        <v>217</v>
      </c>
      <c r="H11" s="84"/>
      <c r="I11" s="84"/>
    </row>
    <row r="12" spans="2:9" x14ac:dyDescent="0.25">
      <c r="B12" s="84" t="s">
        <v>102</v>
      </c>
      <c r="C12" s="84"/>
      <c r="D12" s="82"/>
      <c r="E12" s="84"/>
      <c r="F12" s="84" t="s">
        <v>46</v>
      </c>
      <c r="G12" s="84" t="s">
        <v>47</v>
      </c>
      <c r="H12" s="84"/>
      <c r="I12" s="84"/>
    </row>
    <row r="13" spans="2:9" x14ac:dyDescent="0.25">
      <c r="B13" s="84" t="s">
        <v>50</v>
      </c>
      <c r="C13" s="84"/>
      <c r="D13" s="82"/>
      <c r="E13" s="84"/>
      <c r="F13" s="84" t="s">
        <v>46</v>
      </c>
      <c r="G13" s="84" t="s">
        <v>47</v>
      </c>
      <c r="H13" s="84"/>
      <c r="I13" s="84"/>
    </row>
    <row r="14" spans="2:9" x14ac:dyDescent="0.25">
      <c r="B14" s="84" t="s">
        <v>51</v>
      </c>
      <c r="C14" s="84"/>
      <c r="D14" s="82"/>
      <c r="E14" s="84"/>
      <c r="F14" s="84" t="s">
        <v>46</v>
      </c>
      <c r="G14" s="84" t="s">
        <v>47</v>
      </c>
      <c r="H14" s="84"/>
      <c r="I14" s="84"/>
    </row>
    <row r="15" spans="2:9" x14ac:dyDescent="0.25">
      <c r="B15" s="84" t="s">
        <v>213</v>
      </c>
      <c r="C15" s="84"/>
      <c r="D15" s="82"/>
      <c r="E15" s="84"/>
      <c r="F15" s="84" t="s">
        <v>46</v>
      </c>
      <c r="G15" s="84" t="s">
        <v>47</v>
      </c>
      <c r="H15" s="84"/>
      <c r="I15" s="84"/>
    </row>
    <row r="16" spans="2:9" x14ac:dyDescent="0.25">
      <c r="B16" s="84" t="s">
        <v>55</v>
      </c>
      <c r="C16" s="84"/>
      <c r="D16" s="82"/>
      <c r="E16" s="84"/>
      <c r="F16" s="84" t="s">
        <v>46</v>
      </c>
      <c r="G16" s="84" t="s">
        <v>47</v>
      </c>
      <c r="H16" s="84"/>
      <c r="I16" s="84"/>
    </row>
    <row r="17" spans="2:9" x14ac:dyDescent="0.25">
      <c r="B17" s="84" t="s">
        <v>214</v>
      </c>
      <c r="C17" s="84"/>
      <c r="D17" s="82"/>
      <c r="E17" s="84"/>
      <c r="F17" s="84" t="s">
        <v>46</v>
      </c>
      <c r="G17" s="84" t="s">
        <v>47</v>
      </c>
      <c r="H17" s="84"/>
      <c r="I17" s="84"/>
    </row>
    <row r="18" spans="2:9" x14ac:dyDescent="0.25">
      <c r="B18" s="84" t="s">
        <v>52</v>
      </c>
      <c r="C18" s="84"/>
      <c r="D18" s="82"/>
      <c r="E18" s="84"/>
      <c r="F18" s="84" t="s">
        <v>46</v>
      </c>
      <c r="G18" s="84" t="s">
        <v>47</v>
      </c>
      <c r="H18" s="84"/>
      <c r="I18" s="84"/>
    </row>
    <row r="19" spans="2:9" x14ac:dyDescent="0.25">
      <c r="B19" s="84" t="s">
        <v>9</v>
      </c>
      <c r="C19" s="84"/>
      <c r="D19" s="82"/>
      <c r="E19" s="84"/>
      <c r="F19" s="84" t="s">
        <v>46</v>
      </c>
      <c r="G19" s="84" t="s">
        <v>47</v>
      </c>
      <c r="H19" s="84"/>
      <c r="I19" s="84"/>
    </row>
    <row r="20" spans="2:9" x14ac:dyDescent="0.25">
      <c r="B20" s="84" t="s">
        <v>51</v>
      </c>
      <c r="C20" s="84"/>
      <c r="D20" s="82"/>
      <c r="E20" s="84"/>
      <c r="F20" s="84" t="s">
        <v>46</v>
      </c>
      <c r="G20" s="84" t="s">
        <v>57</v>
      </c>
      <c r="H20" s="84"/>
      <c r="I20" s="84"/>
    </row>
    <row r="21" spans="2:9" x14ac:dyDescent="0.25">
      <c r="B21" s="84" t="s">
        <v>213</v>
      </c>
      <c r="C21" s="84"/>
      <c r="D21" s="82"/>
      <c r="E21" s="84"/>
      <c r="F21" s="84" t="s">
        <v>46</v>
      </c>
      <c r="G21" s="84" t="s">
        <v>57</v>
      </c>
      <c r="H21" s="84"/>
      <c r="I21" s="84"/>
    </row>
    <row r="22" spans="2:9" x14ac:dyDescent="0.25">
      <c r="B22" s="84" t="s">
        <v>55</v>
      </c>
      <c r="C22" s="84"/>
      <c r="D22" s="82"/>
      <c r="E22" s="84"/>
      <c r="F22" s="84" t="s">
        <v>46</v>
      </c>
      <c r="G22" s="84" t="s">
        <v>57</v>
      </c>
      <c r="H22" s="84"/>
      <c r="I22" s="84"/>
    </row>
    <row r="23" spans="2:9" x14ac:dyDescent="0.25">
      <c r="B23" s="84" t="s">
        <v>214</v>
      </c>
      <c r="C23" s="84"/>
      <c r="D23" s="82"/>
      <c r="E23" s="84"/>
      <c r="F23" s="84" t="s">
        <v>46</v>
      </c>
      <c r="G23" s="84" t="s">
        <v>57</v>
      </c>
      <c r="H23" s="84"/>
      <c r="I23" s="84"/>
    </row>
    <row r="24" spans="2:9" x14ac:dyDescent="0.25">
      <c r="B24" s="84" t="s">
        <v>60</v>
      </c>
      <c r="C24" s="84"/>
      <c r="D24" s="82"/>
      <c r="E24" s="84"/>
      <c r="F24" s="84" t="s">
        <v>46</v>
      </c>
      <c r="G24" s="84" t="s">
        <v>57</v>
      </c>
      <c r="H24" s="84"/>
      <c r="I24" s="84"/>
    </row>
    <row r="25" spans="2:9" x14ac:dyDescent="0.25">
      <c r="B25" s="84" t="s">
        <v>215</v>
      </c>
      <c r="C25" s="84"/>
      <c r="D25" s="82"/>
      <c r="E25" s="84"/>
      <c r="F25" s="84" t="s">
        <v>46</v>
      </c>
      <c r="G25" s="84" t="s">
        <v>57</v>
      </c>
      <c r="H25" s="84"/>
      <c r="I25" s="84"/>
    </row>
    <row r="26" spans="2:9" x14ac:dyDescent="0.25">
      <c r="B26" s="84" t="s">
        <v>216</v>
      </c>
      <c r="C26" s="84"/>
      <c r="D26" s="82"/>
      <c r="E26" s="84"/>
      <c r="F26" s="84" t="s">
        <v>46</v>
      </c>
      <c r="G26" s="84" t="s">
        <v>57</v>
      </c>
      <c r="H26" s="84"/>
      <c r="I26" s="84"/>
    </row>
    <row r="27" spans="2:9" x14ac:dyDescent="0.25">
      <c r="B27" s="84" t="s">
        <v>220</v>
      </c>
      <c r="C27" s="84"/>
      <c r="D27" s="83" t="b">
        <v>0</v>
      </c>
      <c r="E27" s="84"/>
      <c r="F27" s="84" t="s">
        <v>46</v>
      </c>
      <c r="G27" s="84" t="s">
        <v>57</v>
      </c>
      <c r="H27" s="84"/>
      <c r="I27" s="84"/>
    </row>
    <row r="28" spans="2:9" x14ac:dyDescent="0.25">
      <c r="B28" s="84" t="s">
        <v>221</v>
      </c>
      <c r="C28" s="84"/>
      <c r="D28" s="83" t="b">
        <v>0</v>
      </c>
      <c r="E28" s="84"/>
      <c r="F28" s="84" t="s">
        <v>46</v>
      </c>
      <c r="G28" s="84" t="s">
        <v>57</v>
      </c>
      <c r="H28" s="84"/>
      <c r="I28" s="84"/>
    </row>
    <row r="29" spans="2:9" x14ac:dyDescent="0.25">
      <c r="B29" s="84" t="s">
        <v>222</v>
      </c>
      <c r="C29" s="84"/>
      <c r="D29" s="83" t="b">
        <v>0</v>
      </c>
      <c r="E29" s="84"/>
      <c r="F29" s="84" t="s">
        <v>46</v>
      </c>
      <c r="G29" s="84" t="s">
        <v>57</v>
      </c>
      <c r="H29" s="84"/>
      <c r="I29" s="84"/>
    </row>
    <row r="30" spans="2:9" x14ac:dyDescent="0.25">
      <c r="B30" s="84" t="s">
        <v>223</v>
      </c>
      <c r="C30" s="84"/>
      <c r="D30" s="82"/>
      <c r="E30" s="84"/>
      <c r="F30" s="84" t="s">
        <v>46</v>
      </c>
      <c r="G30" s="84" t="s">
        <v>57</v>
      </c>
      <c r="H30" s="84"/>
      <c r="I30" s="84"/>
    </row>
    <row r="31" spans="2:9" x14ac:dyDescent="0.25">
      <c r="B31" s="84" t="s">
        <v>64</v>
      </c>
      <c r="C31" s="84"/>
      <c r="D31" s="82"/>
      <c r="E31" s="84"/>
      <c r="F31" s="84" t="s">
        <v>46</v>
      </c>
      <c r="G31" s="84" t="s">
        <v>57</v>
      </c>
      <c r="H31" s="84"/>
      <c r="I31" s="84"/>
    </row>
    <row r="32" spans="2:9" x14ac:dyDescent="0.25">
      <c r="B32" s="84" t="s">
        <v>65</v>
      </c>
      <c r="C32" s="84"/>
      <c r="D32" s="82"/>
      <c r="E32" s="84"/>
      <c r="F32" s="84" t="s">
        <v>46</v>
      </c>
      <c r="G32" s="84" t="s">
        <v>57</v>
      </c>
      <c r="H32" s="84"/>
      <c r="I32" s="84"/>
    </row>
    <row r="33" spans="2:9" x14ac:dyDescent="0.25">
      <c r="B33" s="84" t="s">
        <v>224</v>
      </c>
      <c r="C33" s="84"/>
      <c r="D33" s="83" t="b">
        <v>0</v>
      </c>
      <c r="E33" s="84"/>
      <c r="F33" s="84" t="s">
        <v>46</v>
      </c>
      <c r="G33" s="84" t="s">
        <v>57</v>
      </c>
      <c r="H33" s="84"/>
      <c r="I33" s="84"/>
    </row>
    <row r="34" spans="2:9" x14ac:dyDescent="0.25">
      <c r="B34" s="84" t="s">
        <v>225</v>
      </c>
      <c r="C34" s="84"/>
      <c r="D34" s="83" t="b">
        <v>0</v>
      </c>
      <c r="E34" s="84"/>
      <c r="F34" s="84" t="s">
        <v>46</v>
      </c>
      <c r="G34" s="84" t="s">
        <v>57</v>
      </c>
      <c r="H34" s="84"/>
      <c r="I34" s="84"/>
    </row>
    <row r="35" spans="2:9" x14ac:dyDescent="0.25">
      <c r="B35" s="84" t="s">
        <v>5</v>
      </c>
      <c r="C35" s="84"/>
      <c r="D35" s="83" t="b">
        <v>0</v>
      </c>
      <c r="E35" s="84"/>
      <c r="F35" s="84" t="s">
        <v>46</v>
      </c>
      <c r="G35" s="84" t="s">
        <v>218</v>
      </c>
      <c r="H35" s="84"/>
      <c r="I35" s="84"/>
    </row>
    <row r="36" spans="2:9" x14ac:dyDescent="0.25">
      <c r="B36" s="84" t="s">
        <v>6</v>
      </c>
      <c r="C36" s="84"/>
      <c r="D36" s="83" t="b">
        <v>0</v>
      </c>
      <c r="E36" s="84"/>
      <c r="F36" s="84" t="s">
        <v>46</v>
      </c>
      <c r="G36" s="84" t="s">
        <v>218</v>
      </c>
      <c r="H36" s="84"/>
      <c r="I36" s="84"/>
    </row>
    <row r="37" spans="2:9" x14ac:dyDescent="0.25">
      <c r="B37" s="84" t="s">
        <v>7</v>
      </c>
      <c r="C37" s="84"/>
      <c r="D37" s="83" t="b">
        <v>0</v>
      </c>
      <c r="E37" s="84"/>
      <c r="F37" s="84" t="s">
        <v>46</v>
      </c>
      <c r="G37" s="84" t="s">
        <v>218</v>
      </c>
      <c r="H37" s="84"/>
      <c r="I37" s="84"/>
    </row>
    <row r="38" spans="2:9" x14ac:dyDescent="0.25">
      <c r="B38" s="84" t="s">
        <v>49</v>
      </c>
      <c r="C38" s="84"/>
      <c r="D38" s="82"/>
      <c r="E38" s="84"/>
      <c r="F38" s="84" t="s">
        <v>46</v>
      </c>
      <c r="G38" s="84" t="s">
        <v>219</v>
      </c>
      <c r="H38" s="84"/>
      <c r="I38" s="84"/>
    </row>
    <row r="39" spans="2:9" x14ac:dyDescent="0.25">
      <c r="B39" s="84" t="s">
        <v>50</v>
      </c>
      <c r="C39" s="84"/>
      <c r="D39" s="82"/>
      <c r="E39" s="84"/>
      <c r="F39" s="84" t="s">
        <v>46</v>
      </c>
      <c r="G39" s="84" t="s">
        <v>219</v>
      </c>
      <c r="H39" s="84"/>
      <c r="I39" s="84"/>
    </row>
    <row r="40" spans="2:9" x14ac:dyDescent="0.25">
      <c r="B40" s="84" t="s">
        <v>51</v>
      </c>
      <c r="C40" s="84"/>
      <c r="D40" s="82"/>
      <c r="E40" s="84"/>
      <c r="F40" s="84" t="s">
        <v>46</v>
      </c>
      <c r="G40" s="84" t="s">
        <v>219</v>
      </c>
      <c r="H40" s="84"/>
      <c r="I40" s="84"/>
    </row>
    <row r="41" spans="2:9" x14ac:dyDescent="0.25">
      <c r="B41" s="84" t="s">
        <v>213</v>
      </c>
      <c r="C41" s="84"/>
      <c r="D41" s="82"/>
      <c r="E41" s="84"/>
      <c r="F41" s="84" t="s">
        <v>46</v>
      </c>
      <c r="G41" s="84" t="s">
        <v>219</v>
      </c>
      <c r="H41" s="84"/>
      <c r="I41" s="84"/>
    </row>
    <row r="42" spans="2:9" ht="12.75" customHeight="1" x14ac:dyDescent="0.25">
      <c r="B42" s="84" t="s">
        <v>55</v>
      </c>
      <c r="C42" s="84"/>
      <c r="D42" s="82"/>
      <c r="E42" s="84"/>
      <c r="F42" s="84" t="s">
        <v>46</v>
      </c>
      <c r="G42" s="84" t="s">
        <v>219</v>
      </c>
      <c r="H42" s="84"/>
      <c r="I42" s="84"/>
    </row>
    <row r="43" spans="2:9" ht="12.75" customHeight="1" x14ac:dyDescent="0.25">
      <c r="B43" s="84" t="s">
        <v>214</v>
      </c>
      <c r="C43" s="84"/>
      <c r="D43" s="82"/>
      <c r="E43" s="84"/>
      <c r="F43" s="84" t="s">
        <v>46</v>
      </c>
      <c r="G43" s="84" t="s">
        <v>219</v>
      </c>
      <c r="H43" s="84"/>
      <c r="I43" s="84"/>
    </row>
    <row r="44" spans="2:9" ht="12.75" customHeight="1" x14ac:dyDescent="0.25">
      <c r="B44" s="84" t="s">
        <v>8</v>
      </c>
      <c r="C44" s="84"/>
      <c r="D44" s="82"/>
      <c r="E44" s="84"/>
      <c r="F44" s="84" t="s">
        <v>46</v>
      </c>
      <c r="G44" s="84" t="s">
        <v>219</v>
      </c>
      <c r="H44" s="84"/>
      <c r="I44" s="84"/>
    </row>
    <row r="45" spans="2:9" ht="12.75" customHeight="1" x14ac:dyDescent="0.25">
      <c r="B45" s="84" t="s">
        <v>9</v>
      </c>
      <c r="C45" s="84"/>
      <c r="D45" s="82"/>
      <c r="E45" s="84"/>
      <c r="F45" s="84" t="s">
        <v>46</v>
      </c>
      <c r="G45" s="84" t="s">
        <v>219</v>
      </c>
      <c r="H45" s="84"/>
      <c r="I45" s="84"/>
    </row>
    <row r="46" spans="2:9" ht="12.75" customHeight="1" x14ac:dyDescent="0.25">
      <c r="B46" s="84" t="s">
        <v>67</v>
      </c>
      <c r="C46" s="84"/>
      <c r="D46" s="82"/>
      <c r="E46" s="84"/>
      <c r="F46" s="84" t="s">
        <v>46</v>
      </c>
      <c r="G46" s="84" t="s">
        <v>219</v>
      </c>
      <c r="H46" s="84"/>
      <c r="I46" s="84"/>
    </row>
    <row r="47" spans="2:9" ht="12.75" customHeight="1" x14ac:dyDescent="0.25">
      <c r="B47" s="84" t="s">
        <v>68</v>
      </c>
      <c r="C47" s="84"/>
      <c r="D47" s="82"/>
      <c r="E47" s="84"/>
      <c r="F47" s="84" t="s">
        <v>46</v>
      </c>
      <c r="G47" s="84" t="s">
        <v>219</v>
      </c>
      <c r="H47" s="84"/>
      <c r="I47" s="84"/>
    </row>
    <row r="48" spans="2:9" ht="12.75" customHeight="1" x14ac:dyDescent="0.25">
      <c r="B48" s="84" t="s">
        <v>75</v>
      </c>
      <c r="C48" s="84"/>
      <c r="D48" s="83" t="b">
        <v>0</v>
      </c>
      <c r="E48" s="84"/>
      <c r="F48" s="84" t="s">
        <v>46</v>
      </c>
      <c r="G48" s="84" t="s">
        <v>11</v>
      </c>
      <c r="H48" s="84"/>
      <c r="I48" s="84"/>
    </row>
    <row r="49" spans="2:9" ht="12.75" customHeight="1" x14ac:dyDescent="0.25">
      <c r="B49" s="84" t="s">
        <v>71</v>
      </c>
      <c r="C49" s="84"/>
      <c r="D49" s="83" t="b">
        <v>0</v>
      </c>
      <c r="E49" s="84"/>
      <c r="F49" s="84" t="s">
        <v>46</v>
      </c>
      <c r="G49" s="84" t="s">
        <v>11</v>
      </c>
      <c r="H49" s="84"/>
      <c r="I49" s="84"/>
    </row>
    <row r="50" spans="2:9" ht="12.75" customHeight="1" x14ac:dyDescent="0.25">
      <c r="B50" s="84" t="s">
        <v>72</v>
      </c>
      <c r="C50" s="84"/>
      <c r="D50" s="83" t="b">
        <v>0</v>
      </c>
      <c r="E50" s="84"/>
      <c r="F50" s="84" t="s">
        <v>46</v>
      </c>
      <c r="G50" s="84" t="s">
        <v>11</v>
      </c>
      <c r="H50" s="84"/>
      <c r="I50" s="84"/>
    </row>
    <row r="51" spans="2:9" ht="12.75" customHeight="1" x14ac:dyDescent="0.25">
      <c r="B51" s="84" t="s">
        <v>73</v>
      </c>
      <c r="C51" s="84"/>
      <c r="D51" s="83" t="b">
        <v>0</v>
      </c>
      <c r="E51" s="84"/>
      <c r="F51" s="84" t="s">
        <v>46</v>
      </c>
      <c r="G51" s="84" t="s">
        <v>11</v>
      </c>
      <c r="H51" s="84"/>
      <c r="I51" s="84"/>
    </row>
    <row r="52" spans="2:9" ht="12.75" customHeight="1" x14ac:dyDescent="0.25">
      <c r="B52" s="84" t="s">
        <v>74</v>
      </c>
      <c r="C52" s="84"/>
      <c r="D52" s="83" t="b">
        <v>0</v>
      </c>
      <c r="E52" s="84"/>
      <c r="F52" s="84" t="s">
        <v>46</v>
      </c>
      <c r="G52" s="84" t="s">
        <v>11</v>
      </c>
      <c r="H52" s="84"/>
      <c r="I52" s="84"/>
    </row>
    <row r="53" spans="2:9" ht="12.75" customHeight="1" x14ac:dyDescent="0.25">
      <c r="B53" s="84" t="s">
        <v>3</v>
      </c>
      <c r="C53" s="84"/>
      <c r="D53" s="83" t="b">
        <v>0</v>
      </c>
      <c r="E53" s="84"/>
      <c r="F53" s="84" t="s">
        <v>75</v>
      </c>
      <c r="G53" s="84" t="s">
        <v>75</v>
      </c>
      <c r="H53" s="84"/>
      <c r="I53" s="84"/>
    </row>
    <row r="54" spans="2:9" ht="12.75" customHeight="1" x14ac:dyDescent="0.25">
      <c r="B54" s="84" t="s">
        <v>12</v>
      </c>
      <c r="C54" s="84"/>
      <c r="D54" s="83" t="b">
        <v>0</v>
      </c>
      <c r="E54" s="84"/>
      <c r="F54" s="84" t="s">
        <v>75</v>
      </c>
      <c r="G54" s="84" t="s">
        <v>75</v>
      </c>
      <c r="H54" s="84"/>
      <c r="I54" s="84"/>
    </row>
    <row r="55" spans="2:9" ht="12.75" customHeight="1" x14ac:dyDescent="0.25">
      <c r="B55" s="84" t="s">
        <v>13</v>
      </c>
      <c r="C55" s="84"/>
      <c r="D55" s="83" t="b">
        <v>0</v>
      </c>
      <c r="E55" s="84"/>
      <c r="F55" s="84" t="s">
        <v>75</v>
      </c>
      <c r="G55" s="84" t="s">
        <v>75</v>
      </c>
      <c r="H55" s="84"/>
      <c r="I55" s="84"/>
    </row>
    <row r="56" spans="2:9" ht="12.75" customHeight="1" x14ac:dyDescent="0.25">
      <c r="B56" s="84" t="s">
        <v>80</v>
      </c>
      <c r="C56" s="84"/>
      <c r="D56" s="82" t="s">
        <v>421</v>
      </c>
      <c r="E56" s="84"/>
      <c r="F56" s="84" t="s">
        <v>75</v>
      </c>
      <c r="G56" s="84" t="s">
        <v>75</v>
      </c>
      <c r="H56" s="84"/>
      <c r="I56" s="84"/>
    </row>
    <row r="57" spans="2:9" ht="12.75" customHeight="1" x14ac:dyDescent="0.25">
      <c r="B57" s="84" t="s">
        <v>81</v>
      </c>
      <c r="C57" s="84"/>
      <c r="D57" s="82" t="s">
        <v>420</v>
      </c>
      <c r="E57" s="84"/>
      <c r="F57" s="84" t="s">
        <v>75</v>
      </c>
      <c r="G57" s="84" t="s">
        <v>75</v>
      </c>
      <c r="H57" s="84"/>
      <c r="I57" s="84"/>
    </row>
    <row r="58" spans="2:9" ht="12.75" customHeight="1" x14ac:dyDescent="0.25">
      <c r="B58" s="84" t="s">
        <v>82</v>
      </c>
      <c r="C58" s="84"/>
      <c r="D58" s="82" t="str">
        <f>IF(Datenquelle!A3&gt;1,Datenquelle!B3,"")</f>
        <v/>
      </c>
      <c r="E58" s="84"/>
      <c r="F58" s="84" t="s">
        <v>75</v>
      </c>
      <c r="G58" s="84" t="s">
        <v>75</v>
      </c>
      <c r="H58" s="84"/>
      <c r="I58" s="84"/>
    </row>
    <row r="59" spans="2:9" ht="12.75" customHeight="1" x14ac:dyDescent="0.25">
      <c r="B59" s="84" t="s">
        <v>14</v>
      </c>
      <c r="C59" s="84"/>
      <c r="D59" s="83" t="b">
        <v>0</v>
      </c>
      <c r="E59" s="84"/>
      <c r="F59" s="84" t="s">
        <v>75</v>
      </c>
      <c r="G59" s="84" t="s">
        <v>75</v>
      </c>
      <c r="H59" s="84"/>
      <c r="I59" s="84"/>
    </row>
    <row r="60" spans="2:9" ht="12.75" customHeight="1" x14ac:dyDescent="0.25">
      <c r="B60" s="84" t="s">
        <v>15</v>
      </c>
      <c r="C60" s="84"/>
      <c r="D60" s="83" t="b">
        <v>0</v>
      </c>
      <c r="E60" s="84"/>
      <c r="F60" s="84" t="s">
        <v>75</v>
      </c>
      <c r="G60" s="84" t="s">
        <v>75</v>
      </c>
      <c r="H60" s="84"/>
      <c r="I60" s="84"/>
    </row>
    <row r="61" spans="2:9" ht="12.75" customHeight="1" x14ac:dyDescent="0.25">
      <c r="B61" s="84" t="s">
        <v>16</v>
      </c>
      <c r="C61" s="84"/>
      <c r="D61" s="83" t="b">
        <f>IF(Datenquelle!L3="3x 400V",TRUE,FALSE)</f>
        <v>0</v>
      </c>
      <c r="E61" s="84"/>
      <c r="F61" s="84" t="s">
        <v>75</v>
      </c>
      <c r="G61" s="84" t="s">
        <v>84</v>
      </c>
      <c r="H61" s="84"/>
      <c r="I61" s="84"/>
    </row>
    <row r="62" spans="2:9" ht="12.75" customHeight="1" x14ac:dyDescent="0.25">
      <c r="B62" s="84" t="s">
        <v>87</v>
      </c>
      <c r="C62" s="84"/>
      <c r="D62" s="82" t="str">
        <f>IF(Datenquelle!K3&gt;0,Datenquelle!K3,"")</f>
        <v/>
      </c>
      <c r="E62" s="84"/>
      <c r="F62" s="84" t="s">
        <v>75</v>
      </c>
      <c r="G62" s="84" t="s">
        <v>84</v>
      </c>
      <c r="H62" s="84"/>
      <c r="I62" s="84"/>
    </row>
    <row r="63" spans="2:9" ht="12.75" customHeight="1" x14ac:dyDescent="0.25">
      <c r="B63" s="84" t="s">
        <v>91</v>
      </c>
      <c r="C63" s="84"/>
      <c r="D63" s="82" t="str">
        <f>IF(Datenquelle!J3&gt;0,Datenquelle!J3,"")</f>
        <v/>
      </c>
      <c r="E63" s="84"/>
      <c r="F63" s="84" t="s">
        <v>75</v>
      </c>
      <c r="G63" s="84" t="s">
        <v>84</v>
      </c>
      <c r="H63" s="84"/>
      <c r="I63" s="84"/>
    </row>
    <row r="64" spans="2:9" ht="12.75" customHeight="1" x14ac:dyDescent="0.25">
      <c r="B64" s="84" t="s">
        <v>17</v>
      </c>
      <c r="C64" s="84"/>
      <c r="D64" s="83" t="b">
        <f>IF(Datenquelle!L3="1x 230V",TRUE,FALSE)</f>
        <v>0</v>
      </c>
      <c r="E64" s="84"/>
      <c r="F64" s="84" t="s">
        <v>75</v>
      </c>
      <c r="G64" s="84" t="s">
        <v>84</v>
      </c>
      <c r="H64" s="84"/>
      <c r="I64" s="84"/>
    </row>
    <row r="65" spans="2:9" ht="12.75" customHeight="1" x14ac:dyDescent="0.25">
      <c r="B65" s="84" t="s">
        <v>88</v>
      </c>
      <c r="C65" s="84"/>
      <c r="D65" s="82" t="str">
        <f>IF(Datenquelle!O3&gt;0,Datenquelle!O3,"")</f>
        <v/>
      </c>
      <c r="E65" s="84"/>
      <c r="F65" s="84" t="s">
        <v>75</v>
      </c>
      <c r="G65" s="84" t="s">
        <v>84</v>
      </c>
      <c r="H65" s="84"/>
      <c r="I65" s="84"/>
    </row>
    <row r="66" spans="2:9" ht="12.75" customHeight="1" x14ac:dyDescent="0.25">
      <c r="B66" s="84" t="s">
        <v>92</v>
      </c>
      <c r="C66" s="84"/>
      <c r="D66" s="82" t="str">
        <f>IF(Datenquelle!J3&gt;0,Datenquelle!J3,"")</f>
        <v/>
      </c>
      <c r="E66" s="84"/>
      <c r="F66" s="84" t="s">
        <v>75</v>
      </c>
      <c r="G66" s="84" t="s">
        <v>84</v>
      </c>
      <c r="H66" s="84"/>
      <c r="I66" s="84"/>
    </row>
    <row r="67" spans="2:9" ht="12.75" customHeight="1" x14ac:dyDescent="0.25">
      <c r="B67" s="84" t="s">
        <v>86</v>
      </c>
      <c r="C67" s="84"/>
      <c r="D67" s="83" t="b">
        <v>0</v>
      </c>
      <c r="E67" s="84"/>
      <c r="F67" s="84" t="s">
        <v>75</v>
      </c>
      <c r="G67" s="84" t="s">
        <v>84</v>
      </c>
      <c r="H67" s="84"/>
      <c r="I67" s="84"/>
    </row>
    <row r="68" spans="2:9" ht="12.75" customHeight="1" x14ac:dyDescent="0.25">
      <c r="B68" s="84" t="s">
        <v>89</v>
      </c>
      <c r="C68" s="84"/>
      <c r="D68" s="82" t="str">
        <f>Datenquelle!F3</f>
        <v/>
      </c>
      <c r="E68" s="84"/>
      <c r="F68" s="84" t="s">
        <v>75</v>
      </c>
      <c r="G68" s="84" t="s">
        <v>84</v>
      </c>
      <c r="H68" s="84"/>
      <c r="I68" s="84"/>
    </row>
    <row r="69" spans="2:9" x14ac:dyDescent="0.25">
      <c r="B69" s="84" t="s">
        <v>93</v>
      </c>
      <c r="C69" s="84"/>
      <c r="D69" s="82" t="str">
        <f>IF(Datenquelle!N3&gt;0,Datenquelle!N3,"")</f>
        <v/>
      </c>
      <c r="E69" s="84"/>
      <c r="F69" s="84" t="s">
        <v>75</v>
      </c>
      <c r="G69" s="84" t="s">
        <v>84</v>
      </c>
      <c r="H69" s="84"/>
      <c r="I69" s="84"/>
    </row>
    <row r="70" spans="2:9" x14ac:dyDescent="0.25">
      <c r="B70" s="84" t="s">
        <v>96</v>
      </c>
      <c r="C70" s="84"/>
      <c r="D70" s="83" t="b">
        <f>IF(Datenquelle!P3="X",TRUE,FALSE)</f>
        <v>0</v>
      </c>
      <c r="E70" s="84"/>
      <c r="F70" s="84" t="s">
        <v>75</v>
      </c>
      <c r="G70" s="84" t="s">
        <v>94</v>
      </c>
      <c r="H70" s="84"/>
      <c r="I70" s="84"/>
    </row>
    <row r="71" spans="2:9" x14ac:dyDescent="0.25">
      <c r="B71" s="84" t="s">
        <v>97</v>
      </c>
      <c r="C71" s="84"/>
      <c r="D71" s="83" t="b">
        <f>IF(Datenquelle!Q3="X",TRUE,FALSE)</f>
        <v>0</v>
      </c>
      <c r="E71" s="84"/>
      <c r="F71" s="84" t="s">
        <v>75</v>
      </c>
      <c r="G71" s="84" t="s">
        <v>94</v>
      </c>
      <c r="H71" s="84"/>
      <c r="I71" s="84"/>
    </row>
    <row r="72" spans="2:9" x14ac:dyDescent="0.25">
      <c r="B72" s="84" t="s">
        <v>98</v>
      </c>
      <c r="C72" s="84"/>
      <c r="D72" s="83" t="b">
        <f>IF(Datenquelle!R3="X",TRUE,FALSE)</f>
        <v>0</v>
      </c>
      <c r="E72" s="84"/>
      <c r="F72" s="84" t="s">
        <v>75</v>
      </c>
      <c r="G72" s="84" t="s">
        <v>94</v>
      </c>
      <c r="H72" s="84"/>
      <c r="I72" s="84"/>
    </row>
    <row r="73" spans="2:9" x14ac:dyDescent="0.25">
      <c r="B73" s="84" t="s">
        <v>99</v>
      </c>
      <c r="C73" s="84"/>
      <c r="D73" s="83" t="b">
        <f>IF(Datenquelle!S3="X",TRUE,FALSE)</f>
        <v>0</v>
      </c>
      <c r="E73" s="84"/>
      <c r="F73" s="84" t="s">
        <v>75</v>
      </c>
      <c r="G73" s="84" t="s">
        <v>94</v>
      </c>
      <c r="H73" s="84"/>
      <c r="I73" s="84"/>
    </row>
    <row r="74" spans="2:9" x14ac:dyDescent="0.25">
      <c r="B74" s="84" t="s">
        <v>100</v>
      </c>
      <c r="C74" s="84"/>
      <c r="D74" s="83" t="b">
        <f>IF(Datenquelle!T3="X",TRUE,FALSE)</f>
        <v>0</v>
      </c>
      <c r="E74" s="84"/>
      <c r="F74" s="84" t="s">
        <v>75</v>
      </c>
      <c r="G74" s="84" t="s">
        <v>94</v>
      </c>
      <c r="H74" s="84"/>
      <c r="I74" s="84"/>
    </row>
    <row r="75" spans="2:9" x14ac:dyDescent="0.25">
      <c r="B75" s="84" t="s">
        <v>101</v>
      </c>
      <c r="C75" s="84"/>
      <c r="D75" s="82" t="str">
        <f>IF(Datenquelle!H3&gt;0,Datenquelle!H3,"")</f>
        <v/>
      </c>
      <c r="E75" s="84"/>
      <c r="F75" s="84" t="s">
        <v>75</v>
      </c>
      <c r="G75" s="84" t="s">
        <v>94</v>
      </c>
      <c r="H75" s="84"/>
      <c r="I75" s="84"/>
    </row>
    <row r="76" spans="2:9" x14ac:dyDescent="0.25">
      <c r="B76" s="84" t="s">
        <v>102</v>
      </c>
      <c r="C76" s="84"/>
      <c r="D76" s="83" t="b">
        <v>0</v>
      </c>
      <c r="E76" s="84"/>
      <c r="F76" s="84" t="s">
        <v>75</v>
      </c>
      <c r="G76" s="84" t="s">
        <v>94</v>
      </c>
      <c r="H76" s="84"/>
      <c r="I76" s="84"/>
    </row>
    <row r="77" spans="2:9" x14ac:dyDescent="0.25">
      <c r="B77" s="84" t="s">
        <v>79</v>
      </c>
      <c r="C77" s="84"/>
      <c r="D77" s="83" t="b">
        <f>IF(Datenquelle!G3="X",TRUE,FALSE)</f>
        <v>0</v>
      </c>
      <c r="E77" s="84"/>
      <c r="F77" s="84" t="s">
        <v>75</v>
      </c>
      <c r="G77" s="84" t="s">
        <v>94</v>
      </c>
      <c r="H77" s="84"/>
      <c r="I77" s="84"/>
    </row>
    <row r="78" spans="2:9" x14ac:dyDescent="0.25">
      <c r="B78" s="84" t="s">
        <v>226</v>
      </c>
      <c r="C78" s="84"/>
      <c r="D78" s="83" t="b">
        <f>IF(Datenquelle!AB3="X",TRUE,FALSE)</f>
        <v>0</v>
      </c>
      <c r="E78" s="84"/>
      <c r="F78" s="84" t="s">
        <v>75</v>
      </c>
      <c r="G78" s="84" t="s">
        <v>94</v>
      </c>
      <c r="H78" s="84"/>
      <c r="I78" s="84"/>
    </row>
    <row r="79" spans="2:9" x14ac:dyDescent="0.25">
      <c r="B79" s="84" t="s">
        <v>106</v>
      </c>
      <c r="C79" s="84"/>
      <c r="D79" s="83" t="b">
        <f>IF(Datenquelle!AD3="X",TRUE,FALSE)</f>
        <v>0</v>
      </c>
      <c r="E79" s="84"/>
      <c r="F79" s="84" t="s">
        <v>75</v>
      </c>
      <c r="G79" s="84" t="s">
        <v>94</v>
      </c>
      <c r="H79" s="84"/>
      <c r="I79" s="84"/>
    </row>
    <row r="80" spans="2:9" x14ac:dyDescent="0.25">
      <c r="B80" s="84" t="s">
        <v>107</v>
      </c>
      <c r="C80" s="84"/>
      <c r="D80" s="83" t="b">
        <f>IF(Datenquelle!AE3="X",TRUE,FALSE)</f>
        <v>0</v>
      </c>
      <c r="E80" s="84"/>
      <c r="F80" s="84" t="s">
        <v>75</v>
      </c>
      <c r="G80" s="84" t="s">
        <v>94</v>
      </c>
      <c r="H80" s="84"/>
      <c r="I80" s="84"/>
    </row>
    <row r="81" spans="2:9" x14ac:dyDescent="0.25">
      <c r="B81" s="84" t="s">
        <v>108</v>
      </c>
      <c r="C81" s="84"/>
      <c r="D81" s="83" t="b">
        <f>IF(Datenquelle!AC3="X",TRUE,FALSE)</f>
        <v>0</v>
      </c>
      <c r="E81" s="84"/>
      <c r="F81" s="84" t="s">
        <v>75</v>
      </c>
      <c r="G81" s="84" t="s">
        <v>94</v>
      </c>
      <c r="H81" s="84"/>
      <c r="I81" s="84"/>
    </row>
    <row r="82" spans="2:9" x14ac:dyDescent="0.25">
      <c r="B82" s="84" t="s">
        <v>110</v>
      </c>
      <c r="C82" s="84"/>
      <c r="D82" s="83" t="b">
        <v>0</v>
      </c>
      <c r="E82" s="84"/>
      <c r="F82" s="84" t="s">
        <v>75</v>
      </c>
      <c r="G82" s="84" t="s">
        <v>94</v>
      </c>
      <c r="H82" s="84"/>
      <c r="I82" s="84"/>
    </row>
    <row r="83" spans="2:9" x14ac:dyDescent="0.25">
      <c r="B83" s="84" t="s">
        <v>111</v>
      </c>
      <c r="C83" s="84"/>
      <c r="D83" s="83" t="b">
        <v>0</v>
      </c>
      <c r="E83" s="84"/>
      <c r="F83" s="84" t="s">
        <v>75</v>
      </c>
      <c r="G83" s="84" t="s">
        <v>94</v>
      </c>
      <c r="H83" s="84"/>
      <c r="I83" s="84"/>
    </row>
    <row r="84" spans="2:9" x14ac:dyDescent="0.25">
      <c r="B84" s="84" t="s">
        <v>112</v>
      </c>
      <c r="C84" s="84"/>
      <c r="D84" s="83" t="b">
        <v>0</v>
      </c>
      <c r="E84" s="84"/>
      <c r="F84" s="84" t="s">
        <v>75</v>
      </c>
      <c r="G84" s="84" t="s">
        <v>94</v>
      </c>
      <c r="H84" s="84"/>
      <c r="I84" s="84"/>
    </row>
    <row r="85" spans="2:9" x14ac:dyDescent="0.25">
      <c r="B85" s="84" t="s">
        <v>113</v>
      </c>
      <c r="C85" s="84"/>
      <c r="D85" s="83" t="b">
        <v>0</v>
      </c>
      <c r="E85" s="84"/>
      <c r="F85" s="84" t="s">
        <v>75</v>
      </c>
      <c r="G85" s="84" t="s">
        <v>94</v>
      </c>
      <c r="H85" s="84"/>
      <c r="I85" s="84"/>
    </row>
    <row r="86" spans="2:9" x14ac:dyDescent="0.25">
      <c r="B86" s="84" t="s">
        <v>115</v>
      </c>
      <c r="C86" s="84"/>
      <c r="D86" s="82"/>
      <c r="E86" s="84"/>
      <c r="F86" s="84" t="s">
        <v>75</v>
      </c>
      <c r="G86" s="84" t="s">
        <v>94</v>
      </c>
      <c r="H86" s="84"/>
      <c r="I86" s="84"/>
    </row>
    <row r="87" spans="2:9" x14ac:dyDescent="0.25">
      <c r="B87" s="84" t="s">
        <v>117</v>
      </c>
      <c r="C87" s="84"/>
      <c r="D87" s="82"/>
      <c r="E87" s="84"/>
      <c r="F87" s="84" t="s">
        <v>75</v>
      </c>
      <c r="G87" s="84" t="s">
        <v>94</v>
      </c>
      <c r="H87" s="84"/>
      <c r="I87" s="84"/>
    </row>
    <row r="88" spans="2:9" x14ac:dyDescent="0.25">
      <c r="B88" s="84" t="s">
        <v>118</v>
      </c>
      <c r="C88" s="84"/>
      <c r="D88" s="82"/>
      <c r="E88" s="84"/>
      <c r="F88" s="84" t="s">
        <v>75</v>
      </c>
      <c r="G88" s="84" t="s">
        <v>94</v>
      </c>
      <c r="H88" s="84"/>
      <c r="I88" s="84"/>
    </row>
    <row r="89" spans="2:9" x14ac:dyDescent="0.25">
      <c r="B89" s="84" t="s">
        <v>120</v>
      </c>
      <c r="C89" s="84"/>
      <c r="D89" s="83" t="b">
        <v>0</v>
      </c>
      <c r="E89" s="84"/>
      <c r="F89" s="84" t="s">
        <v>119</v>
      </c>
      <c r="G89" s="84" t="s">
        <v>119</v>
      </c>
      <c r="H89" s="84"/>
      <c r="I89" s="84"/>
    </row>
    <row r="90" spans="2:9" x14ac:dyDescent="0.25">
      <c r="B90" s="84" t="s">
        <v>77</v>
      </c>
      <c r="C90" s="84"/>
      <c r="D90" s="83" t="b">
        <v>0</v>
      </c>
      <c r="E90" s="84"/>
      <c r="F90" s="84" t="s">
        <v>119</v>
      </c>
      <c r="G90" s="84" t="s">
        <v>119</v>
      </c>
      <c r="H90" s="84"/>
      <c r="I90" s="84"/>
    </row>
    <row r="91" spans="2:9" x14ac:dyDescent="0.25">
      <c r="B91" s="84" t="s">
        <v>80</v>
      </c>
      <c r="C91" s="84"/>
      <c r="D91" s="82"/>
      <c r="E91" s="84"/>
      <c r="F91" s="84" t="s">
        <v>119</v>
      </c>
      <c r="G91" s="84" t="s">
        <v>119</v>
      </c>
      <c r="H91" s="84"/>
      <c r="I91" s="84"/>
    </row>
    <row r="92" spans="2:9" x14ac:dyDescent="0.25">
      <c r="B92" s="84" t="s">
        <v>121</v>
      </c>
      <c r="C92" s="84"/>
      <c r="D92" s="82"/>
      <c r="E92" s="84"/>
      <c r="F92" s="84" t="s">
        <v>119</v>
      </c>
      <c r="G92" s="84" t="s">
        <v>119</v>
      </c>
      <c r="H92" s="84"/>
      <c r="I92" s="84"/>
    </row>
    <row r="93" spans="2:9" x14ac:dyDescent="0.25">
      <c r="B93" s="84" t="s">
        <v>122</v>
      </c>
      <c r="C93" s="84"/>
      <c r="D93" s="83" t="b">
        <v>0</v>
      </c>
      <c r="E93" s="84"/>
      <c r="F93" s="84" t="s">
        <v>119</v>
      </c>
      <c r="G93" s="84" t="s">
        <v>119</v>
      </c>
      <c r="H93" s="84"/>
      <c r="I93" s="84"/>
    </row>
    <row r="94" spans="2:9" x14ac:dyDescent="0.25">
      <c r="B94" s="84" t="s">
        <v>123</v>
      </c>
      <c r="C94" s="84"/>
      <c r="D94" s="83" t="b">
        <v>0</v>
      </c>
      <c r="E94" s="84"/>
      <c r="F94" s="84" t="s">
        <v>119</v>
      </c>
      <c r="G94" s="84" t="s">
        <v>119</v>
      </c>
      <c r="H94" s="84"/>
      <c r="I94" s="84"/>
    </row>
    <row r="95" spans="2:9" x14ac:dyDescent="0.25">
      <c r="B95" s="84" t="s">
        <v>124</v>
      </c>
      <c r="C95" s="84"/>
      <c r="D95" s="83" t="b">
        <v>0</v>
      </c>
      <c r="E95" s="84"/>
      <c r="F95" s="84" t="s">
        <v>119</v>
      </c>
      <c r="G95" s="84" t="s">
        <v>119</v>
      </c>
      <c r="H95" s="84"/>
      <c r="I95" s="84"/>
    </row>
    <row r="96" spans="2:9" x14ac:dyDescent="0.25">
      <c r="B96" s="84" t="s">
        <v>125</v>
      </c>
      <c r="C96" s="84"/>
      <c r="D96" s="82"/>
      <c r="E96" s="84"/>
      <c r="F96" s="84" t="s">
        <v>119</v>
      </c>
      <c r="G96" s="84" t="s">
        <v>119</v>
      </c>
      <c r="H96" s="84"/>
      <c r="I96" s="84"/>
    </row>
    <row r="97" spans="2:9" x14ac:dyDescent="0.25">
      <c r="B97" s="84" t="s">
        <v>126</v>
      </c>
      <c r="C97" s="84"/>
      <c r="D97" s="83" t="b">
        <v>0</v>
      </c>
      <c r="E97" s="84"/>
      <c r="F97" s="84" t="s">
        <v>119</v>
      </c>
      <c r="G97" s="84" t="s">
        <v>119</v>
      </c>
      <c r="H97" s="84"/>
      <c r="I97" s="84"/>
    </row>
    <row r="98" spans="2:9" x14ac:dyDescent="0.25">
      <c r="B98" s="84" t="s">
        <v>227</v>
      </c>
      <c r="C98" s="84"/>
      <c r="D98" s="83" t="b">
        <v>0</v>
      </c>
      <c r="E98" s="84"/>
      <c r="F98" s="84" t="s">
        <v>119</v>
      </c>
      <c r="G98" s="84" t="s">
        <v>119</v>
      </c>
      <c r="H98" s="84"/>
      <c r="I98" s="84"/>
    </row>
    <row r="99" spans="2:9" x14ac:dyDescent="0.25">
      <c r="B99" s="84" t="s">
        <v>228</v>
      </c>
      <c r="C99" s="84"/>
      <c r="D99" s="83" t="b">
        <v>0</v>
      </c>
      <c r="E99" s="84"/>
      <c r="F99" s="84" t="s">
        <v>119</v>
      </c>
      <c r="G99" s="84" t="s">
        <v>119</v>
      </c>
      <c r="H99" s="84"/>
      <c r="I99" s="84"/>
    </row>
    <row r="100" spans="2:9" x14ac:dyDescent="0.25">
      <c r="B100" s="84" t="s">
        <v>229</v>
      </c>
      <c r="C100" s="84"/>
      <c r="D100" s="83" t="b">
        <v>0</v>
      </c>
      <c r="E100" s="84"/>
      <c r="F100" s="84" t="s">
        <v>119</v>
      </c>
      <c r="G100" s="84" t="s">
        <v>119</v>
      </c>
      <c r="H100" s="84"/>
      <c r="I100" s="84"/>
    </row>
    <row r="101" spans="2:9" x14ac:dyDescent="0.25">
      <c r="B101" s="84" t="s">
        <v>230</v>
      </c>
      <c r="C101" s="84"/>
      <c r="D101" s="83" t="b">
        <v>0</v>
      </c>
      <c r="E101" s="84"/>
      <c r="F101" s="84" t="s">
        <v>119</v>
      </c>
      <c r="G101" s="84" t="s">
        <v>119</v>
      </c>
      <c r="H101" s="84"/>
      <c r="I101" s="84"/>
    </row>
    <row r="102" spans="2:9" x14ac:dyDescent="0.25">
      <c r="B102" s="84" t="s">
        <v>231</v>
      </c>
      <c r="C102" s="84"/>
      <c r="D102" s="83" t="b">
        <v>0</v>
      </c>
      <c r="E102" s="84"/>
      <c r="F102" s="84" t="s">
        <v>119</v>
      </c>
      <c r="G102" s="84" t="s">
        <v>119</v>
      </c>
      <c r="H102" s="84"/>
      <c r="I102" s="84"/>
    </row>
    <row r="103" spans="2:9" x14ac:dyDescent="0.25">
      <c r="B103" s="84" t="s">
        <v>232</v>
      </c>
      <c r="C103" s="84"/>
      <c r="D103" s="82"/>
      <c r="E103" s="84"/>
      <c r="F103" s="84" t="s">
        <v>119</v>
      </c>
      <c r="G103" s="84" t="s">
        <v>119</v>
      </c>
      <c r="H103" s="84"/>
      <c r="I103" s="84"/>
    </row>
    <row r="104" spans="2:9" x14ac:dyDescent="0.25">
      <c r="B104" s="84" t="s">
        <v>132</v>
      </c>
      <c r="C104" s="84"/>
      <c r="D104" s="83" t="b">
        <v>0</v>
      </c>
      <c r="E104" s="84"/>
      <c r="F104" s="84" t="s">
        <v>119</v>
      </c>
      <c r="G104" s="84" t="s">
        <v>119</v>
      </c>
      <c r="H104" s="84"/>
      <c r="I104" s="84"/>
    </row>
    <row r="105" spans="2:9" x14ac:dyDescent="0.25">
      <c r="B105" s="84" t="s">
        <v>233</v>
      </c>
      <c r="C105" s="84"/>
      <c r="D105" s="83" t="b">
        <v>0</v>
      </c>
      <c r="E105" s="84"/>
      <c r="F105" s="84" t="s">
        <v>119</v>
      </c>
      <c r="G105" s="84" t="s">
        <v>119</v>
      </c>
      <c r="H105" s="84"/>
      <c r="I105" s="84"/>
    </row>
    <row r="106" spans="2:9" x14ac:dyDescent="0.25">
      <c r="B106" s="84" t="s">
        <v>235</v>
      </c>
      <c r="C106" s="84"/>
      <c r="D106" s="83" t="b">
        <v>0</v>
      </c>
      <c r="E106" s="84"/>
      <c r="F106" s="84" t="s">
        <v>119</v>
      </c>
      <c r="G106" s="84" t="s">
        <v>119</v>
      </c>
      <c r="H106" s="84"/>
      <c r="I106" s="84"/>
    </row>
    <row r="107" spans="2:9" x14ac:dyDescent="0.25">
      <c r="B107" s="84" t="s">
        <v>234</v>
      </c>
      <c r="C107" s="84"/>
      <c r="D107" s="83" t="b">
        <v>0</v>
      </c>
      <c r="E107" s="84"/>
      <c r="F107" s="84" t="s">
        <v>119</v>
      </c>
      <c r="G107" s="84" t="s">
        <v>119</v>
      </c>
      <c r="H107" s="84"/>
      <c r="I107" s="84"/>
    </row>
    <row r="108" spans="2:9" x14ac:dyDescent="0.25">
      <c r="B108" s="84" t="s">
        <v>236</v>
      </c>
      <c r="C108" s="84"/>
      <c r="D108" s="83" t="b">
        <v>0</v>
      </c>
      <c r="E108" s="84"/>
      <c r="F108" s="84" t="s">
        <v>119</v>
      </c>
      <c r="G108" s="84" t="s">
        <v>119</v>
      </c>
      <c r="H108" s="84"/>
      <c r="I108" s="84"/>
    </row>
    <row r="109" spans="2:9" x14ac:dyDescent="0.25">
      <c r="B109" s="84" t="s">
        <v>237</v>
      </c>
      <c r="C109" s="84"/>
      <c r="D109" s="83" t="b">
        <v>0</v>
      </c>
      <c r="E109" s="84"/>
      <c r="F109" s="84" t="s">
        <v>119</v>
      </c>
      <c r="G109" s="84" t="s">
        <v>119</v>
      </c>
      <c r="H109" s="84"/>
      <c r="I109" s="84"/>
    </row>
    <row r="110" spans="2:9" x14ac:dyDescent="0.25">
      <c r="B110" s="84" t="s">
        <v>136</v>
      </c>
      <c r="C110" s="84"/>
      <c r="D110" s="82"/>
      <c r="E110" s="84"/>
      <c r="F110" s="84" t="s">
        <v>119</v>
      </c>
      <c r="G110" s="84" t="s">
        <v>119</v>
      </c>
      <c r="H110" s="84"/>
      <c r="I110" s="84"/>
    </row>
    <row r="111" spans="2:9" x14ac:dyDescent="0.25">
      <c r="B111" s="84" t="s">
        <v>16</v>
      </c>
      <c r="C111" s="84"/>
      <c r="D111" s="83" t="b">
        <v>0</v>
      </c>
      <c r="E111" s="84"/>
      <c r="F111" s="84" t="s">
        <v>119</v>
      </c>
      <c r="G111" s="84" t="s">
        <v>84</v>
      </c>
      <c r="H111" s="84"/>
      <c r="I111" s="84"/>
    </row>
    <row r="112" spans="2:9" x14ac:dyDescent="0.25">
      <c r="B112" s="84" t="s">
        <v>19</v>
      </c>
      <c r="C112" s="84"/>
      <c r="D112" s="82"/>
      <c r="E112" s="84"/>
      <c r="F112" s="84" t="s">
        <v>119</v>
      </c>
      <c r="G112" s="84" t="s">
        <v>84</v>
      </c>
      <c r="H112" s="84"/>
      <c r="I112" s="84"/>
    </row>
    <row r="113" spans="2:9" x14ac:dyDescent="0.25">
      <c r="B113" s="84" t="s">
        <v>89</v>
      </c>
      <c r="C113" s="84"/>
      <c r="D113" s="82"/>
      <c r="E113" s="84"/>
      <c r="F113" s="84" t="s">
        <v>119</v>
      </c>
      <c r="G113" s="84" t="s">
        <v>84</v>
      </c>
      <c r="H113" s="84"/>
      <c r="I113" s="84"/>
    </row>
    <row r="114" spans="2:9" x14ac:dyDescent="0.25">
      <c r="B114" s="84" t="s">
        <v>17</v>
      </c>
      <c r="C114" s="84"/>
      <c r="D114" s="83" t="b">
        <v>0</v>
      </c>
      <c r="E114" s="84"/>
      <c r="F114" s="84" t="s">
        <v>119</v>
      </c>
      <c r="G114" s="84" t="s">
        <v>84</v>
      </c>
      <c r="H114" s="84"/>
      <c r="I114" s="84"/>
    </row>
    <row r="115" spans="2:9" x14ac:dyDescent="0.25">
      <c r="B115" s="84" t="s">
        <v>91</v>
      </c>
      <c r="C115" s="84"/>
      <c r="D115" s="82"/>
      <c r="E115" s="84"/>
      <c r="F115" s="84" t="s">
        <v>119</v>
      </c>
      <c r="G115" s="84" t="s">
        <v>84</v>
      </c>
      <c r="H115" s="84"/>
      <c r="I115" s="84"/>
    </row>
    <row r="116" spans="2:9" x14ac:dyDescent="0.25">
      <c r="B116" s="84" t="s">
        <v>238</v>
      </c>
      <c r="C116" s="84"/>
      <c r="D116" s="83" t="b">
        <v>0</v>
      </c>
      <c r="E116" s="84"/>
      <c r="F116" s="84" t="s">
        <v>119</v>
      </c>
      <c r="G116" s="84" t="s">
        <v>84</v>
      </c>
      <c r="H116" s="84"/>
      <c r="I116" s="84"/>
    </row>
    <row r="117" spans="2:9" x14ac:dyDescent="0.25">
      <c r="B117" s="84" t="s">
        <v>239</v>
      </c>
      <c r="C117" s="84"/>
      <c r="D117" s="82"/>
      <c r="E117" s="84"/>
      <c r="F117" s="84" t="s">
        <v>119</v>
      </c>
      <c r="G117" s="84" t="s">
        <v>84</v>
      </c>
      <c r="H117" s="84"/>
      <c r="I117" s="84"/>
    </row>
    <row r="118" spans="2:9" x14ac:dyDescent="0.25">
      <c r="B118" s="84" t="s">
        <v>240</v>
      </c>
      <c r="C118" s="84"/>
      <c r="D118" s="82"/>
      <c r="E118" s="84"/>
      <c r="F118" s="84" t="s">
        <v>119</v>
      </c>
      <c r="G118" s="84" t="s">
        <v>84</v>
      </c>
      <c r="H118" s="84"/>
      <c r="I118" s="84"/>
    </row>
    <row r="119" spans="2:9" x14ac:dyDescent="0.25">
      <c r="B119" s="84" t="s">
        <v>241</v>
      </c>
      <c r="C119" s="84"/>
      <c r="D119" s="83" t="b">
        <v>0</v>
      </c>
      <c r="E119" s="84"/>
      <c r="F119" s="84" t="s">
        <v>119</v>
      </c>
      <c r="G119" s="84" t="s">
        <v>84</v>
      </c>
      <c r="H119" s="84"/>
      <c r="I119" s="84"/>
    </row>
    <row r="120" spans="2:9" x14ac:dyDescent="0.25">
      <c r="B120" s="84" t="s">
        <v>242</v>
      </c>
      <c r="C120" s="84"/>
      <c r="D120" s="83" t="b">
        <v>0</v>
      </c>
      <c r="E120" s="84"/>
      <c r="F120" s="84" t="s">
        <v>119</v>
      </c>
      <c r="G120" s="84" t="s">
        <v>84</v>
      </c>
      <c r="H120" s="84"/>
      <c r="I120" s="84"/>
    </row>
    <row r="121" spans="2:9" x14ac:dyDescent="0.25">
      <c r="B121" s="84" t="s">
        <v>141</v>
      </c>
      <c r="C121" s="84"/>
      <c r="D121" s="82"/>
      <c r="E121" s="84"/>
      <c r="F121" s="84" t="s">
        <v>119</v>
      </c>
      <c r="G121" s="84" t="s">
        <v>84</v>
      </c>
      <c r="H121" s="84"/>
      <c r="I121" s="84"/>
    </row>
    <row r="122" spans="2:9" x14ac:dyDescent="0.25">
      <c r="B122" s="84" t="s">
        <v>143</v>
      </c>
      <c r="C122" s="84"/>
      <c r="D122" s="82"/>
      <c r="E122" s="84"/>
      <c r="F122" s="84" t="s">
        <v>119</v>
      </c>
      <c r="G122" s="84" t="s">
        <v>84</v>
      </c>
      <c r="H122" s="84"/>
      <c r="I122" s="84"/>
    </row>
    <row r="123" spans="2:9" x14ac:dyDescent="0.25">
      <c r="B123" s="84" t="s">
        <v>145</v>
      </c>
      <c r="C123" s="84"/>
      <c r="D123" s="83" t="b">
        <v>0</v>
      </c>
      <c r="E123" s="84"/>
      <c r="F123" s="84" t="s">
        <v>119</v>
      </c>
      <c r="G123" s="84" t="s">
        <v>144</v>
      </c>
      <c r="H123" s="84"/>
      <c r="I123" s="84"/>
    </row>
    <row r="124" spans="2:9" x14ac:dyDescent="0.25">
      <c r="B124" s="84" t="s">
        <v>146</v>
      </c>
      <c r="C124" s="84"/>
      <c r="D124" s="83" t="b">
        <v>0</v>
      </c>
      <c r="E124" s="84"/>
      <c r="F124" s="84" t="s">
        <v>119</v>
      </c>
      <c r="G124" s="84" t="s">
        <v>144</v>
      </c>
      <c r="H124" s="84"/>
      <c r="I124" s="84"/>
    </row>
    <row r="125" spans="2:9" x14ac:dyDescent="0.25">
      <c r="B125" s="84" t="s">
        <v>147</v>
      </c>
      <c r="C125" s="84"/>
      <c r="D125" s="83" t="b">
        <v>0</v>
      </c>
      <c r="E125" s="84"/>
      <c r="F125" s="84" t="s">
        <v>119</v>
      </c>
      <c r="G125" s="84" t="s">
        <v>144</v>
      </c>
      <c r="H125" s="84"/>
      <c r="I125" s="84"/>
    </row>
    <row r="126" spans="2:9" x14ac:dyDescent="0.25">
      <c r="B126" s="84" t="s">
        <v>148</v>
      </c>
      <c r="C126" s="84"/>
      <c r="D126" s="83" t="b">
        <v>0</v>
      </c>
      <c r="E126" s="84"/>
      <c r="F126" s="84" t="s">
        <v>119</v>
      </c>
      <c r="G126" s="84" t="s">
        <v>144</v>
      </c>
      <c r="H126" s="84"/>
      <c r="I126" s="84"/>
    </row>
    <row r="127" spans="2:9" x14ac:dyDescent="0.25">
      <c r="B127" s="84" t="s">
        <v>149</v>
      </c>
      <c r="C127" s="84"/>
      <c r="D127" s="83" t="b">
        <v>0</v>
      </c>
      <c r="E127" s="84"/>
      <c r="F127" s="84" t="s">
        <v>119</v>
      </c>
      <c r="G127" s="84" t="s">
        <v>144</v>
      </c>
      <c r="H127" s="84"/>
      <c r="I127" s="84"/>
    </row>
    <row r="128" spans="2:9" x14ac:dyDescent="0.25">
      <c r="B128" s="84" t="s">
        <v>86</v>
      </c>
      <c r="C128" s="84"/>
      <c r="D128" s="83" t="b">
        <v>0</v>
      </c>
      <c r="E128" s="84"/>
      <c r="F128" s="84" t="s">
        <v>119</v>
      </c>
      <c r="G128" s="84" t="s">
        <v>144</v>
      </c>
      <c r="H128" s="84"/>
      <c r="I128" s="84"/>
    </row>
    <row r="129" spans="2:9" x14ac:dyDescent="0.25">
      <c r="B129" s="84" t="s">
        <v>243</v>
      </c>
      <c r="C129" s="84"/>
      <c r="D129" s="82"/>
      <c r="E129" s="84"/>
      <c r="F129" s="84" t="s">
        <v>119</v>
      </c>
      <c r="G129" s="84" t="s">
        <v>144</v>
      </c>
      <c r="H129" s="84"/>
      <c r="I129" s="84"/>
    </row>
    <row r="130" spans="2:9" x14ac:dyDescent="0.25">
      <c r="B130" s="84" t="s">
        <v>76</v>
      </c>
      <c r="C130" s="84"/>
      <c r="D130" s="83" t="b">
        <v>0</v>
      </c>
      <c r="E130" s="84"/>
      <c r="F130" s="84" t="s">
        <v>72</v>
      </c>
      <c r="G130" s="84" t="s">
        <v>72</v>
      </c>
      <c r="H130" s="84"/>
      <c r="I130" s="84"/>
    </row>
    <row r="131" spans="2:9" x14ac:dyDescent="0.25">
      <c r="B131" s="84" t="s">
        <v>77</v>
      </c>
      <c r="C131" s="84"/>
      <c r="D131" s="83" t="b">
        <v>0</v>
      </c>
      <c r="E131" s="84"/>
      <c r="F131" s="84" t="s">
        <v>72</v>
      </c>
      <c r="G131" s="84" t="s">
        <v>72</v>
      </c>
      <c r="H131" s="84"/>
      <c r="I131" s="84"/>
    </row>
    <row r="132" spans="2:9" x14ac:dyDescent="0.25">
      <c r="B132" s="84" t="s">
        <v>154</v>
      </c>
      <c r="C132" s="84"/>
      <c r="D132" s="82"/>
      <c r="E132" s="84"/>
      <c r="F132" s="84" t="s">
        <v>72</v>
      </c>
      <c r="G132" s="84" t="s">
        <v>72</v>
      </c>
      <c r="H132" s="84"/>
      <c r="I132" s="84"/>
    </row>
    <row r="133" spans="2:9" x14ac:dyDescent="0.25">
      <c r="B133" s="84" t="s">
        <v>81</v>
      </c>
      <c r="C133" s="84"/>
      <c r="D133" s="82"/>
      <c r="E133" s="84"/>
      <c r="F133" s="84" t="s">
        <v>72</v>
      </c>
      <c r="G133" s="84" t="s">
        <v>72</v>
      </c>
      <c r="H133" s="84"/>
      <c r="I133" s="84"/>
    </row>
    <row r="134" spans="2:9" x14ac:dyDescent="0.25">
      <c r="B134" s="84" t="s">
        <v>125</v>
      </c>
      <c r="C134" s="84"/>
      <c r="D134" s="82"/>
      <c r="E134" s="84"/>
      <c r="F134" s="84" t="s">
        <v>72</v>
      </c>
      <c r="G134" s="84" t="s">
        <v>72</v>
      </c>
      <c r="H134" s="84"/>
      <c r="I134" s="84"/>
    </row>
    <row r="135" spans="2:9" x14ac:dyDescent="0.25">
      <c r="B135" s="84" t="s">
        <v>16</v>
      </c>
      <c r="C135" s="84"/>
      <c r="D135" s="83" t="b">
        <v>0</v>
      </c>
      <c r="E135" s="84"/>
      <c r="F135" s="84" t="s">
        <v>72</v>
      </c>
      <c r="G135" s="84" t="s">
        <v>84</v>
      </c>
      <c r="H135" s="84"/>
      <c r="I135" s="84"/>
    </row>
    <row r="136" spans="2:9" x14ac:dyDescent="0.25">
      <c r="B136" s="84" t="s">
        <v>87</v>
      </c>
      <c r="C136" s="84"/>
      <c r="D136" s="82"/>
      <c r="E136" s="84"/>
      <c r="F136" s="84" t="s">
        <v>72</v>
      </c>
      <c r="G136" s="84" t="s">
        <v>84</v>
      </c>
      <c r="H136" s="84"/>
      <c r="I136" s="84"/>
    </row>
    <row r="137" spans="2:9" x14ac:dyDescent="0.25">
      <c r="B137" s="84" t="s">
        <v>91</v>
      </c>
      <c r="C137" s="84"/>
      <c r="D137" s="82"/>
      <c r="E137" s="84"/>
      <c r="F137" s="84" t="s">
        <v>72</v>
      </c>
      <c r="G137" s="84" t="s">
        <v>84</v>
      </c>
      <c r="H137" s="84"/>
      <c r="I137" s="84"/>
    </row>
    <row r="138" spans="2:9" x14ac:dyDescent="0.25">
      <c r="B138" s="84" t="s">
        <v>17</v>
      </c>
      <c r="C138" s="84"/>
      <c r="D138" s="83" t="b">
        <v>0</v>
      </c>
      <c r="E138" s="84"/>
      <c r="F138" s="84" t="s">
        <v>72</v>
      </c>
      <c r="G138" s="84" t="s">
        <v>84</v>
      </c>
      <c r="H138" s="84"/>
      <c r="I138" s="84"/>
    </row>
    <row r="139" spans="2:9" x14ac:dyDescent="0.25">
      <c r="B139" s="84" t="s">
        <v>155</v>
      </c>
      <c r="C139" s="84"/>
      <c r="D139" s="82"/>
      <c r="E139" s="84"/>
      <c r="F139" s="84" t="s">
        <v>72</v>
      </c>
      <c r="G139" s="84" t="s">
        <v>84</v>
      </c>
      <c r="H139" s="84"/>
      <c r="I139" s="84"/>
    </row>
    <row r="140" spans="2:9" x14ac:dyDescent="0.25">
      <c r="B140" s="84" t="s">
        <v>92</v>
      </c>
      <c r="C140" s="84"/>
      <c r="D140" s="82"/>
      <c r="E140" s="84"/>
      <c r="F140" s="84" t="s">
        <v>72</v>
      </c>
      <c r="G140" s="84" t="s">
        <v>84</v>
      </c>
      <c r="H140" s="84"/>
      <c r="I140" s="84"/>
    </row>
    <row r="141" spans="2:9" x14ac:dyDescent="0.25">
      <c r="B141" s="84" t="s">
        <v>244</v>
      </c>
      <c r="C141" s="84"/>
      <c r="D141" s="83" t="b">
        <v>0</v>
      </c>
      <c r="E141" s="84"/>
      <c r="F141" s="84" t="s">
        <v>72</v>
      </c>
      <c r="G141" s="84" t="s">
        <v>84</v>
      </c>
      <c r="H141" s="84"/>
      <c r="I141" s="84"/>
    </row>
    <row r="142" spans="2:9" x14ac:dyDescent="0.25">
      <c r="B142" s="84" t="s">
        <v>156</v>
      </c>
      <c r="C142" s="84"/>
      <c r="D142" s="82"/>
      <c r="E142" s="84"/>
      <c r="F142" s="84" t="s">
        <v>72</v>
      </c>
      <c r="G142" s="84" t="s">
        <v>84</v>
      </c>
      <c r="H142" s="84"/>
      <c r="I142" s="84"/>
    </row>
    <row r="143" spans="2:9" x14ac:dyDescent="0.25">
      <c r="B143" s="84" t="s">
        <v>93</v>
      </c>
      <c r="C143" s="84"/>
      <c r="D143" s="82"/>
      <c r="E143" s="84"/>
      <c r="F143" s="84" t="s">
        <v>72</v>
      </c>
      <c r="G143" s="84" t="s">
        <v>84</v>
      </c>
      <c r="H143" s="84"/>
      <c r="I143" s="84"/>
    </row>
    <row r="144" spans="2:9" x14ac:dyDescent="0.25">
      <c r="B144" s="84" t="s">
        <v>157</v>
      </c>
      <c r="C144" s="84"/>
      <c r="D144" s="82"/>
      <c r="E144" s="84"/>
      <c r="F144" s="84" t="s">
        <v>72</v>
      </c>
      <c r="G144" s="84" t="s">
        <v>84</v>
      </c>
      <c r="H144" s="84"/>
      <c r="I144" s="84"/>
    </row>
    <row r="145" spans="2:9" x14ac:dyDescent="0.25">
      <c r="B145" s="84" t="s">
        <v>141</v>
      </c>
      <c r="C145" s="84"/>
      <c r="D145" s="82"/>
      <c r="E145" s="84"/>
      <c r="F145" s="84" t="s">
        <v>72</v>
      </c>
      <c r="G145" s="84" t="s">
        <v>84</v>
      </c>
      <c r="H145" s="84"/>
      <c r="I145" s="84"/>
    </row>
    <row r="146" spans="2:9" x14ac:dyDescent="0.25">
      <c r="B146" s="84" t="s">
        <v>96</v>
      </c>
      <c r="C146" s="84"/>
      <c r="D146" s="83" t="b">
        <v>0</v>
      </c>
      <c r="E146" s="84"/>
      <c r="F146" s="84" t="s">
        <v>72</v>
      </c>
      <c r="G146" s="84" t="s">
        <v>94</v>
      </c>
      <c r="H146" s="84"/>
      <c r="I146" s="84"/>
    </row>
    <row r="147" spans="2:9" x14ac:dyDescent="0.25">
      <c r="B147" s="84" t="s">
        <v>97</v>
      </c>
      <c r="C147" s="84"/>
      <c r="D147" s="83" t="b">
        <v>0</v>
      </c>
      <c r="E147" s="84"/>
      <c r="F147" s="84" t="s">
        <v>72</v>
      </c>
      <c r="G147" s="84" t="s">
        <v>94</v>
      </c>
      <c r="H147" s="84"/>
      <c r="I147" s="84"/>
    </row>
    <row r="148" spans="2:9" x14ac:dyDescent="0.25">
      <c r="B148" s="84" t="s">
        <v>98</v>
      </c>
      <c r="C148" s="84"/>
      <c r="D148" s="83" t="b">
        <v>0</v>
      </c>
      <c r="E148" s="84"/>
      <c r="F148" s="84" t="s">
        <v>72</v>
      </c>
      <c r="G148" s="84" t="s">
        <v>94</v>
      </c>
      <c r="H148" s="84"/>
      <c r="I148" s="84"/>
    </row>
    <row r="149" spans="2:9" x14ac:dyDescent="0.25">
      <c r="B149" s="84" t="s">
        <v>100</v>
      </c>
      <c r="C149" s="84"/>
      <c r="D149" s="83" t="b">
        <v>0</v>
      </c>
      <c r="E149" s="84"/>
      <c r="F149" s="84" t="s">
        <v>72</v>
      </c>
      <c r="G149" s="84" t="s">
        <v>94</v>
      </c>
      <c r="H149" s="84"/>
      <c r="I149" s="84"/>
    </row>
    <row r="150" spans="2:9" x14ac:dyDescent="0.25">
      <c r="B150" s="84" t="s">
        <v>99</v>
      </c>
      <c r="C150" s="84"/>
      <c r="D150" s="83" t="b">
        <v>0</v>
      </c>
      <c r="E150" s="84"/>
      <c r="F150" s="84" t="s">
        <v>72</v>
      </c>
      <c r="G150" s="84" t="s">
        <v>94</v>
      </c>
      <c r="H150" s="84"/>
      <c r="I150" s="84"/>
    </row>
    <row r="151" spans="2:9" x14ac:dyDescent="0.25">
      <c r="B151" s="84" t="s">
        <v>158</v>
      </c>
      <c r="C151" s="84"/>
      <c r="D151" s="83" t="b">
        <v>0</v>
      </c>
      <c r="E151" s="84"/>
      <c r="F151" s="84" t="s">
        <v>72</v>
      </c>
      <c r="G151" s="84" t="s">
        <v>94</v>
      </c>
      <c r="H151" s="84"/>
      <c r="I151" s="84"/>
    </row>
    <row r="152" spans="2:9" x14ac:dyDescent="0.25">
      <c r="B152" s="84" t="s">
        <v>160</v>
      </c>
      <c r="C152" s="84"/>
      <c r="D152" s="83" t="b">
        <v>0</v>
      </c>
      <c r="E152" s="84"/>
      <c r="F152" s="84" t="s">
        <v>72</v>
      </c>
      <c r="G152" s="84" t="s">
        <v>94</v>
      </c>
      <c r="H152" s="84"/>
      <c r="I152" s="84"/>
    </row>
    <row r="153" spans="2:9" x14ac:dyDescent="0.25">
      <c r="B153" s="84" t="s">
        <v>62</v>
      </c>
      <c r="C153" s="84"/>
      <c r="D153" s="83" t="b">
        <v>0</v>
      </c>
      <c r="E153" s="84"/>
      <c r="F153" s="84" t="s">
        <v>72</v>
      </c>
      <c r="G153" s="84" t="s">
        <v>94</v>
      </c>
      <c r="H153" s="84"/>
      <c r="I153" s="84"/>
    </row>
    <row r="154" spans="2:9" x14ac:dyDescent="0.25">
      <c r="B154" s="84" t="s">
        <v>76</v>
      </c>
      <c r="C154" s="84"/>
      <c r="D154" s="83" t="b">
        <v>0</v>
      </c>
      <c r="E154" s="84"/>
      <c r="F154" s="84" t="s">
        <v>72</v>
      </c>
      <c r="G154" s="84" t="s">
        <v>94</v>
      </c>
      <c r="H154" s="84"/>
      <c r="I154" s="84"/>
    </row>
    <row r="155" spans="2:9" x14ac:dyDescent="0.25">
      <c r="B155" s="84" t="s">
        <v>76</v>
      </c>
      <c r="C155" s="84"/>
      <c r="D155" s="83" t="b">
        <v>0</v>
      </c>
      <c r="E155" s="84"/>
      <c r="F155" s="84" t="s">
        <v>73</v>
      </c>
      <c r="G155" s="84" t="s">
        <v>73</v>
      </c>
      <c r="H155" s="84"/>
      <c r="I155" s="84"/>
    </row>
    <row r="156" spans="2:9" x14ac:dyDescent="0.25">
      <c r="B156" s="84" t="s">
        <v>77</v>
      </c>
      <c r="C156" s="84"/>
      <c r="D156" s="83" t="b">
        <v>0</v>
      </c>
      <c r="E156" s="84"/>
      <c r="F156" s="84" t="s">
        <v>73</v>
      </c>
      <c r="G156" s="84" t="s">
        <v>73</v>
      </c>
      <c r="H156" s="84"/>
      <c r="I156" s="84"/>
    </row>
    <row r="157" spans="2:9" x14ac:dyDescent="0.25">
      <c r="B157" s="84" t="s">
        <v>80</v>
      </c>
      <c r="C157" s="84"/>
      <c r="D157" s="82"/>
      <c r="E157" s="84"/>
      <c r="F157" s="84" t="s">
        <v>73</v>
      </c>
      <c r="G157" s="84" t="s">
        <v>73</v>
      </c>
      <c r="H157" s="84"/>
      <c r="I157" s="84"/>
    </row>
    <row r="158" spans="2:9" x14ac:dyDescent="0.25">
      <c r="B158" s="84" t="s">
        <v>81</v>
      </c>
      <c r="C158" s="84"/>
      <c r="D158" s="82"/>
      <c r="E158" s="84"/>
      <c r="F158" s="84" t="s">
        <v>73</v>
      </c>
      <c r="G158" s="84" t="s">
        <v>73</v>
      </c>
      <c r="H158" s="84"/>
      <c r="I158" s="84"/>
    </row>
    <row r="159" spans="2:9" x14ac:dyDescent="0.25">
      <c r="B159" s="84" t="s">
        <v>125</v>
      </c>
      <c r="C159" s="84"/>
      <c r="D159" s="82"/>
      <c r="E159" s="84"/>
      <c r="F159" s="84" t="s">
        <v>73</v>
      </c>
      <c r="G159" s="84" t="s">
        <v>73</v>
      </c>
      <c r="H159" s="84"/>
      <c r="I159" s="84"/>
    </row>
    <row r="160" spans="2:9" x14ac:dyDescent="0.25">
      <c r="B160" s="84" t="s">
        <v>161</v>
      </c>
      <c r="C160" s="84"/>
      <c r="D160" s="83" t="b">
        <v>0</v>
      </c>
      <c r="E160" s="84"/>
      <c r="F160" s="84" t="s">
        <v>73</v>
      </c>
      <c r="G160" s="84" t="s">
        <v>73</v>
      </c>
      <c r="H160" s="84"/>
      <c r="I160" s="84"/>
    </row>
    <row r="161" spans="2:9" x14ac:dyDescent="0.25">
      <c r="B161" s="84" t="s">
        <v>123</v>
      </c>
      <c r="C161" s="84"/>
      <c r="D161" s="83" t="b">
        <v>0</v>
      </c>
      <c r="E161" s="84"/>
      <c r="F161" s="84" t="s">
        <v>73</v>
      </c>
      <c r="G161" s="84" t="s">
        <v>73</v>
      </c>
      <c r="H161" s="84"/>
      <c r="I161" s="84"/>
    </row>
    <row r="162" spans="2:9" x14ac:dyDescent="0.25">
      <c r="B162" s="84" t="s">
        <v>162</v>
      </c>
      <c r="C162" s="84"/>
      <c r="D162" s="83" t="b">
        <v>0</v>
      </c>
      <c r="E162" s="84"/>
      <c r="F162" s="84" t="s">
        <v>73</v>
      </c>
      <c r="G162" s="84" t="s">
        <v>73</v>
      </c>
      <c r="H162" s="84"/>
      <c r="I162" s="84"/>
    </row>
    <row r="163" spans="2:9" x14ac:dyDescent="0.25">
      <c r="B163" s="84" t="s">
        <v>245</v>
      </c>
      <c r="C163" s="84"/>
      <c r="D163" s="83" t="b">
        <v>0</v>
      </c>
      <c r="E163" s="84"/>
      <c r="F163" s="84" t="s">
        <v>73</v>
      </c>
      <c r="G163" s="84" t="s">
        <v>73</v>
      </c>
      <c r="H163" s="84"/>
      <c r="I163" s="84"/>
    </row>
    <row r="164" spans="2:9" x14ac:dyDescent="0.25">
      <c r="B164" s="84" t="s">
        <v>233</v>
      </c>
      <c r="C164" s="84"/>
      <c r="D164" s="83" t="b">
        <v>0</v>
      </c>
      <c r="E164" s="84"/>
      <c r="F164" s="84" t="s">
        <v>73</v>
      </c>
      <c r="G164" s="84" t="s">
        <v>73</v>
      </c>
      <c r="H164" s="84"/>
      <c r="I164" s="84"/>
    </row>
    <row r="165" spans="2:9" x14ac:dyDescent="0.25">
      <c r="B165" s="84" t="s">
        <v>246</v>
      </c>
      <c r="C165" s="84"/>
      <c r="D165" s="83" t="b">
        <v>0</v>
      </c>
      <c r="E165" s="84"/>
      <c r="F165" s="84" t="s">
        <v>73</v>
      </c>
      <c r="G165" s="84" t="s">
        <v>73</v>
      </c>
      <c r="H165" s="84"/>
      <c r="I165" s="84"/>
    </row>
    <row r="166" spans="2:9" x14ac:dyDescent="0.25">
      <c r="B166" s="84" t="s">
        <v>247</v>
      </c>
      <c r="C166" s="84"/>
      <c r="D166" s="83" t="b">
        <v>0</v>
      </c>
      <c r="E166" s="84"/>
      <c r="F166" s="84" t="s">
        <v>73</v>
      </c>
      <c r="G166" s="84" t="s">
        <v>73</v>
      </c>
      <c r="H166" s="84"/>
      <c r="I166" s="84"/>
    </row>
    <row r="167" spans="2:9" x14ac:dyDescent="0.25">
      <c r="B167" s="84" t="s">
        <v>16</v>
      </c>
      <c r="C167" s="84"/>
      <c r="D167" s="83" t="b">
        <v>0</v>
      </c>
      <c r="E167" s="84"/>
      <c r="F167" s="84" t="s">
        <v>73</v>
      </c>
      <c r="G167" s="84" t="s">
        <v>84</v>
      </c>
      <c r="H167" s="84"/>
      <c r="I167" s="84"/>
    </row>
    <row r="168" spans="2:9" x14ac:dyDescent="0.25">
      <c r="B168" s="84" t="s">
        <v>87</v>
      </c>
      <c r="C168" s="84"/>
      <c r="D168" s="82"/>
      <c r="E168" s="84"/>
      <c r="F168" s="84" t="s">
        <v>73</v>
      </c>
      <c r="G168" s="84" t="s">
        <v>84</v>
      </c>
      <c r="H168" s="84"/>
      <c r="I168" s="84"/>
    </row>
    <row r="169" spans="2:9" x14ac:dyDescent="0.25">
      <c r="B169" s="84" t="s">
        <v>91</v>
      </c>
      <c r="C169" s="84"/>
      <c r="D169" s="82"/>
      <c r="E169" s="84"/>
      <c r="F169" s="84" t="s">
        <v>73</v>
      </c>
      <c r="G169" s="84" t="s">
        <v>84</v>
      </c>
      <c r="H169" s="84"/>
      <c r="I169" s="84"/>
    </row>
    <row r="170" spans="2:9" x14ac:dyDescent="0.25">
      <c r="B170" s="84" t="s">
        <v>17</v>
      </c>
      <c r="C170" s="84"/>
      <c r="D170" s="83" t="b">
        <v>0</v>
      </c>
      <c r="E170" s="84"/>
      <c r="F170" s="84" t="s">
        <v>73</v>
      </c>
      <c r="G170" s="84" t="s">
        <v>84</v>
      </c>
      <c r="H170" s="84"/>
      <c r="I170" s="84"/>
    </row>
    <row r="171" spans="2:9" x14ac:dyDescent="0.25">
      <c r="B171" s="84" t="s">
        <v>156</v>
      </c>
      <c r="C171" s="84"/>
      <c r="D171" s="82"/>
      <c r="E171" s="84"/>
      <c r="F171" s="84" t="s">
        <v>73</v>
      </c>
      <c r="G171" s="84" t="s">
        <v>84</v>
      </c>
      <c r="H171" s="84"/>
      <c r="I171" s="84"/>
    </row>
    <row r="172" spans="2:9" x14ac:dyDescent="0.25">
      <c r="B172" s="84" t="s">
        <v>92</v>
      </c>
      <c r="C172" s="84"/>
      <c r="D172" s="82"/>
      <c r="E172" s="84"/>
      <c r="F172" s="84" t="s">
        <v>73</v>
      </c>
      <c r="G172" s="84" t="s">
        <v>84</v>
      </c>
      <c r="H172" s="84"/>
      <c r="I172" s="84"/>
    </row>
    <row r="173" spans="2:9" x14ac:dyDescent="0.25">
      <c r="B173" s="84" t="s">
        <v>248</v>
      </c>
      <c r="C173" s="84"/>
      <c r="D173" s="83" t="b">
        <v>0</v>
      </c>
      <c r="E173" s="84"/>
      <c r="F173" s="84" t="s">
        <v>73</v>
      </c>
      <c r="G173" s="84" t="s">
        <v>84</v>
      </c>
      <c r="H173" s="84"/>
      <c r="I173" s="84"/>
    </row>
    <row r="174" spans="2:9" x14ac:dyDescent="0.25">
      <c r="B174" s="84" t="s">
        <v>93</v>
      </c>
      <c r="C174" s="84"/>
      <c r="D174" s="82"/>
      <c r="E174" s="84"/>
      <c r="F174" s="84" t="s">
        <v>73</v>
      </c>
      <c r="G174" s="84" t="s">
        <v>84</v>
      </c>
      <c r="H174" s="84"/>
      <c r="I174" s="84"/>
    </row>
    <row r="175" spans="2:9" x14ac:dyDescent="0.25">
      <c r="B175" s="84" t="s">
        <v>141</v>
      </c>
      <c r="C175" s="84"/>
      <c r="D175" s="82"/>
      <c r="E175" s="84"/>
      <c r="F175" s="84" t="s">
        <v>73</v>
      </c>
      <c r="G175" s="84" t="s">
        <v>84</v>
      </c>
      <c r="H175" s="84"/>
      <c r="I175" s="84"/>
    </row>
    <row r="176" spans="2:9" x14ac:dyDescent="0.25">
      <c r="B176" s="84" t="s">
        <v>165</v>
      </c>
      <c r="C176" s="84"/>
      <c r="D176" s="83" t="b">
        <v>0</v>
      </c>
      <c r="E176" s="84"/>
      <c r="F176" s="84" t="s">
        <v>73</v>
      </c>
      <c r="G176" s="84" t="s">
        <v>94</v>
      </c>
      <c r="H176" s="84"/>
      <c r="I176" s="84"/>
    </row>
    <row r="177" spans="2:9" x14ac:dyDescent="0.25">
      <c r="B177" s="84" t="s">
        <v>166</v>
      </c>
      <c r="C177" s="84"/>
      <c r="D177" s="83" t="b">
        <v>0</v>
      </c>
      <c r="E177" s="84"/>
      <c r="F177" s="84" t="s">
        <v>73</v>
      </c>
      <c r="G177" s="84" t="s">
        <v>94</v>
      </c>
      <c r="H177" s="84"/>
      <c r="I177" s="84"/>
    </row>
    <row r="178" spans="2:9" x14ac:dyDescent="0.25">
      <c r="B178" s="84" t="s">
        <v>167</v>
      </c>
      <c r="C178" s="84"/>
      <c r="D178" s="82"/>
      <c r="E178" s="84"/>
      <c r="F178" s="84" t="s">
        <v>73</v>
      </c>
      <c r="G178" s="84" t="s">
        <v>94</v>
      </c>
      <c r="H178" s="84"/>
      <c r="I178" s="84"/>
    </row>
    <row r="179" spans="2:9" x14ac:dyDescent="0.25">
      <c r="B179" s="84" t="s">
        <v>168</v>
      </c>
      <c r="C179" s="84"/>
      <c r="D179" s="82"/>
      <c r="E179" s="84"/>
      <c r="F179" s="84" t="s">
        <v>73</v>
      </c>
      <c r="G179" s="84" t="s">
        <v>94</v>
      </c>
      <c r="H179" s="84"/>
      <c r="I179" s="84"/>
    </row>
    <row r="180" spans="2:9" x14ac:dyDescent="0.25">
      <c r="B180" s="84" t="s">
        <v>170</v>
      </c>
      <c r="C180" s="84"/>
      <c r="D180" s="83" t="b">
        <v>0</v>
      </c>
      <c r="E180" s="84"/>
      <c r="F180" s="84" t="s">
        <v>73</v>
      </c>
      <c r="G180" s="84" t="s">
        <v>94</v>
      </c>
      <c r="H180" s="84"/>
      <c r="I180" s="84"/>
    </row>
    <row r="181" spans="2:9" x14ac:dyDescent="0.25">
      <c r="B181" s="84" t="s">
        <v>171</v>
      </c>
      <c r="C181" s="84"/>
      <c r="D181" s="83" t="b">
        <v>0</v>
      </c>
      <c r="E181" s="84"/>
      <c r="F181" s="84" t="s">
        <v>73</v>
      </c>
      <c r="G181" s="84" t="s">
        <v>94</v>
      </c>
      <c r="H181" s="84"/>
      <c r="I181" s="84"/>
    </row>
    <row r="182" spans="2:9" x14ac:dyDescent="0.25">
      <c r="B182" s="84" t="s">
        <v>172</v>
      </c>
      <c r="C182" s="84"/>
      <c r="D182" s="83" t="b">
        <v>0</v>
      </c>
      <c r="E182" s="84"/>
      <c r="F182" s="84" t="s">
        <v>73</v>
      </c>
      <c r="G182" s="84" t="s">
        <v>94</v>
      </c>
      <c r="H182" s="84"/>
      <c r="I182" s="84"/>
    </row>
    <row r="183" spans="2:9" x14ac:dyDescent="0.25">
      <c r="B183" s="84" t="s">
        <v>249</v>
      </c>
      <c r="C183" s="84"/>
      <c r="D183" s="83" t="b">
        <v>0</v>
      </c>
      <c r="E183" s="84"/>
      <c r="F183" s="84" t="s">
        <v>73</v>
      </c>
      <c r="G183" s="84" t="s">
        <v>94</v>
      </c>
      <c r="H183" s="84"/>
      <c r="I183" s="84"/>
    </row>
    <row r="184" spans="2:9" x14ac:dyDescent="0.25">
      <c r="B184" s="84" t="s">
        <v>250</v>
      </c>
      <c r="C184" s="84"/>
      <c r="D184" s="83" t="b">
        <v>0</v>
      </c>
      <c r="E184" s="84"/>
      <c r="F184" s="84" t="s">
        <v>73</v>
      </c>
      <c r="G184" s="84" t="s">
        <v>94</v>
      </c>
      <c r="H184" s="84"/>
      <c r="I184" s="84"/>
    </row>
    <row r="185" spans="2:9" x14ac:dyDescent="0.25">
      <c r="B185" s="84" t="s">
        <v>134</v>
      </c>
      <c r="C185" s="84"/>
      <c r="D185" s="83" t="b">
        <v>0</v>
      </c>
      <c r="E185" s="84"/>
      <c r="F185" s="84" t="s">
        <v>73</v>
      </c>
      <c r="G185" s="84" t="s">
        <v>94</v>
      </c>
      <c r="H185" s="84"/>
      <c r="I185" s="84"/>
    </row>
    <row r="186" spans="2:9" x14ac:dyDescent="0.25">
      <c r="B186" s="84" t="s">
        <v>135</v>
      </c>
      <c r="C186" s="84"/>
      <c r="D186" s="82"/>
      <c r="E186" s="84"/>
      <c r="F186" s="84" t="s">
        <v>73</v>
      </c>
      <c r="G186" s="84" t="s">
        <v>94</v>
      </c>
      <c r="H186" s="84"/>
      <c r="I186" s="84"/>
    </row>
    <row r="187" spans="2:9" x14ac:dyDescent="0.25">
      <c r="B187" s="84" t="s">
        <v>175</v>
      </c>
      <c r="C187" s="84"/>
      <c r="D187" s="83" t="b">
        <v>0</v>
      </c>
      <c r="E187" s="84"/>
      <c r="F187" s="84" t="s">
        <v>73</v>
      </c>
      <c r="G187" s="84" t="s">
        <v>94</v>
      </c>
      <c r="H187" s="84"/>
      <c r="I187" s="84"/>
    </row>
    <row r="188" spans="2:9" x14ac:dyDescent="0.25">
      <c r="B188" s="84" t="s">
        <v>176</v>
      </c>
      <c r="C188" s="84"/>
      <c r="D188" s="83" t="b">
        <v>0</v>
      </c>
      <c r="E188" s="84"/>
      <c r="F188" s="84" t="s">
        <v>73</v>
      </c>
      <c r="G188" s="84" t="s">
        <v>94</v>
      </c>
      <c r="H188" s="84"/>
      <c r="I188" s="84"/>
    </row>
    <row r="189" spans="2:9" x14ac:dyDescent="0.25">
      <c r="B189" s="84" t="s">
        <v>76</v>
      </c>
      <c r="C189" s="84"/>
      <c r="D189" s="83" t="b">
        <v>0</v>
      </c>
      <c r="E189" s="84"/>
      <c r="F189" s="84" t="s">
        <v>74</v>
      </c>
      <c r="G189" s="84" t="s">
        <v>74</v>
      </c>
      <c r="H189" s="84"/>
      <c r="I189" s="84"/>
    </row>
    <row r="190" spans="2:9" x14ac:dyDescent="0.25">
      <c r="B190" s="84" t="s">
        <v>77</v>
      </c>
      <c r="C190" s="84"/>
      <c r="D190" s="83" t="b">
        <v>0</v>
      </c>
      <c r="E190" s="84"/>
      <c r="F190" s="84" t="s">
        <v>74</v>
      </c>
      <c r="G190" s="84" t="s">
        <v>74</v>
      </c>
      <c r="H190" s="84"/>
      <c r="I190" s="84"/>
    </row>
    <row r="191" spans="2:9" x14ac:dyDescent="0.25">
      <c r="B191" s="84" t="s">
        <v>80</v>
      </c>
      <c r="C191" s="84"/>
      <c r="D191" s="82"/>
      <c r="E191" s="84"/>
      <c r="F191" s="84" t="s">
        <v>74</v>
      </c>
      <c r="G191" s="84" t="s">
        <v>74</v>
      </c>
      <c r="H191" s="84"/>
      <c r="I191" s="84"/>
    </row>
    <row r="192" spans="2:9" x14ac:dyDescent="0.25">
      <c r="B192" s="84" t="s">
        <v>81</v>
      </c>
      <c r="C192" s="84"/>
      <c r="D192" s="82"/>
      <c r="E192" s="84"/>
      <c r="F192" s="84" t="s">
        <v>74</v>
      </c>
      <c r="G192" s="84" t="s">
        <v>74</v>
      </c>
      <c r="H192" s="84"/>
      <c r="I192" s="84"/>
    </row>
    <row r="193" spans="2:9" x14ac:dyDescent="0.25">
      <c r="B193" s="84" t="s">
        <v>125</v>
      </c>
      <c r="C193" s="84"/>
      <c r="D193" s="82"/>
      <c r="E193" s="84"/>
      <c r="F193" s="84" t="s">
        <v>74</v>
      </c>
      <c r="G193" s="84" t="s">
        <v>74</v>
      </c>
      <c r="H193" s="84"/>
      <c r="I193" s="84"/>
    </row>
    <row r="194" spans="2:9" x14ac:dyDescent="0.25">
      <c r="B194" s="84" t="s">
        <v>177</v>
      </c>
      <c r="C194" s="84"/>
      <c r="D194" s="83" t="b">
        <v>0</v>
      </c>
      <c r="E194" s="84"/>
      <c r="F194" s="84" t="s">
        <v>74</v>
      </c>
      <c r="G194" s="84" t="s">
        <v>74</v>
      </c>
      <c r="H194" s="84"/>
      <c r="I194" s="84"/>
    </row>
    <row r="195" spans="2:9" x14ac:dyDescent="0.25">
      <c r="B195" s="84" t="s">
        <v>178</v>
      </c>
      <c r="C195" s="84"/>
      <c r="D195" s="83" t="b">
        <v>0</v>
      </c>
      <c r="E195" s="84"/>
      <c r="F195" s="84" t="s">
        <v>74</v>
      </c>
      <c r="G195" s="84" t="s">
        <v>74</v>
      </c>
      <c r="H195" s="84"/>
      <c r="I195" s="84"/>
    </row>
    <row r="196" spans="2:9" x14ac:dyDescent="0.25">
      <c r="B196" s="84" t="s">
        <v>16</v>
      </c>
      <c r="C196" s="84"/>
      <c r="D196" s="83" t="b">
        <v>0</v>
      </c>
      <c r="E196" s="84"/>
      <c r="F196" s="84" t="s">
        <v>74</v>
      </c>
      <c r="G196" s="84" t="s">
        <v>84</v>
      </c>
      <c r="H196" s="84"/>
      <c r="I196" s="84"/>
    </row>
    <row r="197" spans="2:9" x14ac:dyDescent="0.25">
      <c r="B197" s="84" t="s">
        <v>179</v>
      </c>
      <c r="C197" s="84"/>
      <c r="D197" s="82"/>
      <c r="E197" s="84"/>
      <c r="F197" s="84" t="s">
        <v>74</v>
      </c>
      <c r="G197" s="84" t="s">
        <v>84</v>
      </c>
      <c r="H197" s="84"/>
      <c r="I197" s="84"/>
    </row>
    <row r="198" spans="2:9" x14ac:dyDescent="0.25">
      <c r="B198" s="84" t="s">
        <v>180</v>
      </c>
      <c r="C198" s="84"/>
      <c r="D198" s="82"/>
      <c r="E198" s="84"/>
      <c r="F198" s="84" t="s">
        <v>74</v>
      </c>
      <c r="G198" s="84" t="s">
        <v>84</v>
      </c>
      <c r="H198" s="84"/>
      <c r="I198" s="84"/>
    </row>
    <row r="199" spans="2:9" x14ac:dyDescent="0.25">
      <c r="B199" s="84" t="s">
        <v>17</v>
      </c>
      <c r="C199" s="84"/>
      <c r="D199" s="83" t="b">
        <v>0</v>
      </c>
      <c r="E199" s="84"/>
      <c r="F199" s="84" t="s">
        <v>74</v>
      </c>
      <c r="G199" s="84" t="s">
        <v>84</v>
      </c>
      <c r="H199" s="84"/>
      <c r="I199" s="84"/>
    </row>
    <row r="200" spans="2:9" x14ac:dyDescent="0.25">
      <c r="B200" s="84" t="s">
        <v>89</v>
      </c>
      <c r="C200" s="84"/>
      <c r="D200" s="82"/>
      <c r="E200" s="84"/>
      <c r="F200" s="84" t="s">
        <v>74</v>
      </c>
      <c r="G200" s="84" t="s">
        <v>84</v>
      </c>
      <c r="H200" s="84"/>
      <c r="I200" s="84"/>
    </row>
    <row r="201" spans="2:9" x14ac:dyDescent="0.25">
      <c r="B201" s="84" t="s">
        <v>92</v>
      </c>
      <c r="C201" s="84"/>
      <c r="D201" s="82"/>
      <c r="E201" s="84"/>
      <c r="F201" s="84" t="s">
        <v>74</v>
      </c>
      <c r="G201" s="84" t="s">
        <v>84</v>
      </c>
      <c r="H201" s="84"/>
      <c r="I201" s="84"/>
    </row>
    <row r="202" spans="2:9" x14ac:dyDescent="0.25">
      <c r="B202" s="84" t="s">
        <v>93</v>
      </c>
      <c r="C202" s="84"/>
      <c r="D202" s="82"/>
      <c r="E202" s="84"/>
      <c r="F202" s="84" t="s">
        <v>74</v>
      </c>
      <c r="G202" s="84" t="s">
        <v>84</v>
      </c>
      <c r="H202" s="84"/>
      <c r="I202" s="84"/>
    </row>
    <row r="203" spans="2:9" x14ac:dyDescent="0.25">
      <c r="B203" s="84" t="s">
        <v>141</v>
      </c>
      <c r="C203" s="84"/>
      <c r="D203" s="82"/>
      <c r="E203" s="84"/>
      <c r="F203" s="84" t="s">
        <v>74</v>
      </c>
      <c r="G203" s="84" t="s">
        <v>84</v>
      </c>
      <c r="H203" s="84"/>
      <c r="I203" s="84"/>
    </row>
    <row r="204" spans="2:9" x14ac:dyDescent="0.25">
      <c r="B204" s="84" t="s">
        <v>181</v>
      </c>
      <c r="C204" s="84"/>
      <c r="D204" s="83" t="b">
        <v>0</v>
      </c>
      <c r="E204" s="84"/>
      <c r="F204" s="84" t="s">
        <v>74</v>
      </c>
      <c r="G204" s="84" t="s">
        <v>94</v>
      </c>
      <c r="H204" s="84"/>
      <c r="I204" s="84"/>
    </row>
    <row r="205" spans="2:9" x14ac:dyDescent="0.25">
      <c r="B205" s="84" t="s">
        <v>182</v>
      </c>
      <c r="C205" s="84"/>
      <c r="D205" s="83" t="b">
        <v>0</v>
      </c>
      <c r="E205" s="84"/>
      <c r="F205" s="84" t="s">
        <v>74</v>
      </c>
      <c r="G205" s="84" t="s">
        <v>94</v>
      </c>
      <c r="H205" s="84"/>
      <c r="I205" s="84"/>
    </row>
    <row r="206" spans="2:9" x14ac:dyDescent="0.25">
      <c r="B206" s="84" t="s">
        <v>183</v>
      </c>
      <c r="C206" s="84"/>
      <c r="D206" s="82"/>
      <c r="E206" s="84"/>
      <c r="F206" s="84" t="s">
        <v>74</v>
      </c>
      <c r="G206" s="84" t="s">
        <v>94</v>
      </c>
      <c r="H206" s="84"/>
      <c r="I206" s="84"/>
    </row>
    <row r="207" spans="2:9" x14ac:dyDescent="0.25">
      <c r="B207" s="84" t="s">
        <v>184</v>
      </c>
      <c r="C207" s="84"/>
      <c r="D207" s="82"/>
      <c r="E207" s="84"/>
      <c r="F207" s="84" t="s">
        <v>74</v>
      </c>
      <c r="G207" s="84" t="s">
        <v>94</v>
      </c>
      <c r="H207" s="84"/>
      <c r="I207" s="84"/>
    </row>
    <row r="208" spans="2:9" x14ac:dyDescent="0.25">
      <c r="B208" s="84" t="s">
        <v>185</v>
      </c>
      <c r="C208" s="84"/>
      <c r="D208" s="82"/>
      <c r="E208" s="84"/>
      <c r="F208" s="84" t="s">
        <v>74</v>
      </c>
      <c r="G208" s="84" t="s">
        <v>94</v>
      </c>
      <c r="H208" s="84"/>
      <c r="I208" s="84"/>
    </row>
    <row r="209" spans="2:9" x14ac:dyDescent="0.25">
      <c r="B209" s="84" t="s">
        <v>189</v>
      </c>
      <c r="C209" s="84"/>
      <c r="D209" s="82"/>
      <c r="E209" s="84"/>
      <c r="F209" s="84" t="s">
        <v>74</v>
      </c>
      <c r="G209" s="84" t="s">
        <v>94</v>
      </c>
      <c r="H209" s="84"/>
      <c r="I209" s="84"/>
    </row>
    <row r="210" spans="2:9" x14ac:dyDescent="0.25">
      <c r="B210" s="84" t="s">
        <v>186</v>
      </c>
      <c r="C210" s="84"/>
      <c r="D210" s="82"/>
      <c r="E210" s="84"/>
      <c r="F210" s="84" t="s">
        <v>74</v>
      </c>
      <c r="G210" s="84" t="s">
        <v>94</v>
      </c>
      <c r="H210" s="84"/>
      <c r="I210" s="84"/>
    </row>
    <row r="211" spans="2:9" x14ac:dyDescent="0.25">
      <c r="B211" s="84" t="s">
        <v>189</v>
      </c>
      <c r="C211" s="84"/>
      <c r="D211" s="82"/>
      <c r="E211" s="84"/>
      <c r="F211" s="84" t="s">
        <v>74</v>
      </c>
      <c r="G211" s="84" t="s">
        <v>94</v>
      </c>
      <c r="H211" s="84"/>
      <c r="I211" s="84"/>
    </row>
    <row r="212" spans="2:9" x14ac:dyDescent="0.25">
      <c r="B212" s="84" t="s">
        <v>251</v>
      </c>
      <c r="C212" s="84"/>
      <c r="D212" s="83" t="b">
        <v>0</v>
      </c>
      <c r="E212" s="84"/>
      <c r="F212" s="84" t="s">
        <v>74</v>
      </c>
      <c r="G212" s="84" t="s">
        <v>94</v>
      </c>
      <c r="H212" s="84"/>
      <c r="I212" s="84"/>
    </row>
    <row r="213" spans="2:9" x14ac:dyDescent="0.25">
      <c r="B213" s="84" t="s">
        <v>252</v>
      </c>
      <c r="C213" s="84"/>
      <c r="D213" s="83" t="b">
        <v>0</v>
      </c>
      <c r="E213" s="84"/>
      <c r="F213" s="84" t="s">
        <v>74</v>
      </c>
      <c r="G213" s="84" t="s">
        <v>94</v>
      </c>
      <c r="H213" s="84"/>
      <c r="I213" s="84"/>
    </row>
    <row r="214" spans="2:9" x14ac:dyDescent="0.25">
      <c r="B214" s="84" t="s">
        <v>253</v>
      </c>
      <c r="C214" s="84"/>
      <c r="D214" s="83" t="b">
        <v>0</v>
      </c>
      <c r="E214" s="84"/>
      <c r="F214" s="84" t="s">
        <v>74</v>
      </c>
      <c r="G214" s="84" t="s">
        <v>94</v>
      </c>
      <c r="H214" s="84"/>
      <c r="I214" s="84"/>
    </row>
    <row r="215" spans="2:9" x14ac:dyDescent="0.25">
      <c r="B215" s="84" t="s">
        <v>254</v>
      </c>
      <c r="C215" s="84"/>
      <c r="D215" s="83" t="b">
        <v>0</v>
      </c>
      <c r="E215" s="84"/>
      <c r="F215" s="84" t="s">
        <v>74</v>
      </c>
      <c r="G215" s="84" t="s">
        <v>94</v>
      </c>
      <c r="H215" s="84"/>
      <c r="I215" s="84"/>
    </row>
    <row r="216" spans="2:9" x14ac:dyDescent="0.25">
      <c r="B216" s="84" t="s">
        <v>192</v>
      </c>
      <c r="C216" s="84"/>
      <c r="D216" s="82"/>
      <c r="E216" s="84"/>
      <c r="F216" s="84" t="s">
        <v>191</v>
      </c>
      <c r="G216" s="84" t="s">
        <v>26</v>
      </c>
      <c r="H216" s="84"/>
      <c r="I216" s="84"/>
    </row>
    <row r="217" spans="2:9" x14ac:dyDescent="0.25">
      <c r="B217" s="84" t="s">
        <v>194</v>
      </c>
      <c r="C217" s="84"/>
      <c r="D217" s="82"/>
      <c r="E217" s="84"/>
      <c r="F217" s="84" t="s">
        <v>191</v>
      </c>
      <c r="G217" s="84" t="s">
        <v>194</v>
      </c>
      <c r="H217" s="84"/>
      <c r="I217" s="84"/>
    </row>
    <row r="218" spans="2:9" x14ac:dyDescent="0.25">
      <c r="B218" s="84" t="s">
        <v>195</v>
      </c>
      <c r="C218" s="84"/>
      <c r="D218" s="82"/>
      <c r="E218" s="84"/>
      <c r="F218" s="84" t="s">
        <v>191</v>
      </c>
      <c r="G218" s="84" t="s">
        <v>195</v>
      </c>
      <c r="H218" s="84"/>
      <c r="I218" s="84"/>
    </row>
    <row r="219" spans="2:9" x14ac:dyDescent="0.25">
      <c r="B219" s="84" t="s">
        <v>255</v>
      </c>
      <c r="C219" s="84"/>
      <c r="D219" s="82"/>
      <c r="E219" s="84"/>
      <c r="F219" s="84" t="s">
        <v>196</v>
      </c>
      <c r="G219" s="84" t="s">
        <v>70</v>
      </c>
      <c r="H219" s="84"/>
      <c r="I219" s="84"/>
    </row>
    <row r="220" spans="2:9" x14ac:dyDescent="0.25">
      <c r="B220" s="84" t="s">
        <v>197</v>
      </c>
      <c r="C220" s="84"/>
      <c r="D220" s="83" t="b">
        <v>0</v>
      </c>
      <c r="E220" s="84"/>
      <c r="F220" s="84" t="s">
        <v>196</v>
      </c>
      <c r="G220" s="84" t="s">
        <v>70</v>
      </c>
      <c r="H220" s="84"/>
      <c r="I220" s="84"/>
    </row>
    <row r="221" spans="2:9" x14ac:dyDescent="0.25">
      <c r="B221" s="84" t="s">
        <v>198</v>
      </c>
      <c r="C221" s="84"/>
      <c r="D221" s="83" t="b">
        <v>0</v>
      </c>
      <c r="E221" s="84"/>
      <c r="F221" s="84" t="s">
        <v>196</v>
      </c>
      <c r="G221" s="84" t="s">
        <v>70</v>
      </c>
      <c r="H221" s="84"/>
      <c r="I221" s="84"/>
    </row>
    <row r="222" spans="2:9" x14ac:dyDescent="0.25">
      <c r="B222" s="84" t="s">
        <v>255</v>
      </c>
      <c r="C222" s="84"/>
      <c r="D222" s="82"/>
      <c r="E222" s="84"/>
      <c r="F222" s="84" t="s">
        <v>196</v>
      </c>
      <c r="G222" s="84" t="s">
        <v>71</v>
      </c>
      <c r="H222" s="84"/>
      <c r="I222" s="84"/>
    </row>
    <row r="223" spans="2:9" x14ac:dyDescent="0.25">
      <c r="B223" s="84" t="s">
        <v>197</v>
      </c>
      <c r="C223" s="84"/>
      <c r="D223" s="83" t="b">
        <v>0</v>
      </c>
      <c r="E223" s="84"/>
      <c r="F223" s="84" t="s">
        <v>196</v>
      </c>
      <c r="G223" s="84" t="s">
        <v>71</v>
      </c>
      <c r="H223" s="84"/>
      <c r="I223" s="84"/>
    </row>
    <row r="224" spans="2:9" x14ac:dyDescent="0.25">
      <c r="B224" s="84" t="s">
        <v>198</v>
      </c>
      <c r="C224" s="84"/>
      <c r="D224" s="83" t="b">
        <v>0</v>
      </c>
      <c r="E224" s="84"/>
      <c r="F224" s="84" t="s">
        <v>196</v>
      </c>
      <c r="G224" s="84" t="s">
        <v>71</v>
      </c>
      <c r="H224" s="84"/>
      <c r="I224" s="84"/>
    </row>
    <row r="225" spans="2:9" x14ac:dyDescent="0.25">
      <c r="B225" s="84" t="s">
        <v>27</v>
      </c>
      <c r="C225" s="84"/>
      <c r="D225" s="82"/>
      <c r="E225" s="84"/>
      <c r="F225" s="84" t="s">
        <v>196</v>
      </c>
      <c r="G225" s="84" t="s">
        <v>71</v>
      </c>
      <c r="H225" s="84"/>
      <c r="I225" s="84"/>
    </row>
    <row r="226" spans="2:9" x14ac:dyDescent="0.25">
      <c r="B226" s="84" t="s">
        <v>150</v>
      </c>
      <c r="C226" s="84"/>
      <c r="D226" s="82"/>
      <c r="E226" s="84"/>
      <c r="F226" s="84" t="s">
        <v>196</v>
      </c>
      <c r="G226" s="84" t="s">
        <v>71</v>
      </c>
      <c r="H226" s="84"/>
      <c r="I226" s="84"/>
    </row>
    <row r="227" spans="2:9" x14ac:dyDescent="0.25">
      <c r="B227" s="84" t="s">
        <v>255</v>
      </c>
      <c r="C227" s="84"/>
      <c r="D227" s="82"/>
      <c r="E227" s="84"/>
      <c r="F227" s="84" t="s">
        <v>196</v>
      </c>
      <c r="G227" s="84" t="s">
        <v>72</v>
      </c>
      <c r="H227" s="84"/>
      <c r="I227" s="84"/>
    </row>
    <row r="228" spans="2:9" x14ac:dyDescent="0.25">
      <c r="B228" s="84" t="s">
        <v>197</v>
      </c>
      <c r="C228" s="84"/>
      <c r="D228" s="83" t="b">
        <v>0</v>
      </c>
      <c r="E228" s="84"/>
      <c r="F228" s="84" t="s">
        <v>196</v>
      </c>
      <c r="G228" s="84" t="s">
        <v>72</v>
      </c>
      <c r="H228" s="84"/>
      <c r="I228" s="84"/>
    </row>
    <row r="229" spans="2:9" x14ac:dyDescent="0.25">
      <c r="B229" s="84" t="s">
        <v>198</v>
      </c>
      <c r="C229" s="84"/>
      <c r="D229" s="83" t="b">
        <v>0</v>
      </c>
      <c r="E229" s="84"/>
      <c r="F229" s="84" t="s">
        <v>196</v>
      </c>
      <c r="G229" s="84" t="s">
        <v>72</v>
      </c>
      <c r="H229" s="84"/>
      <c r="I229" s="84"/>
    </row>
    <row r="230" spans="2:9" x14ac:dyDescent="0.25">
      <c r="B230" s="84" t="s">
        <v>255</v>
      </c>
      <c r="C230" s="84"/>
      <c r="D230" s="82"/>
      <c r="E230" s="84"/>
      <c r="F230" s="84" t="s">
        <v>196</v>
      </c>
      <c r="G230" s="84" t="s">
        <v>73</v>
      </c>
      <c r="H230" s="84"/>
      <c r="I230" s="84"/>
    </row>
    <row r="231" spans="2:9" x14ac:dyDescent="0.25">
      <c r="B231" s="84" t="s">
        <v>197</v>
      </c>
      <c r="C231" s="84"/>
      <c r="D231" s="83" t="b">
        <v>0</v>
      </c>
      <c r="E231" s="84"/>
      <c r="F231" s="84" t="s">
        <v>196</v>
      </c>
      <c r="G231" s="84" t="s">
        <v>73</v>
      </c>
      <c r="H231" s="84"/>
      <c r="I231" s="84"/>
    </row>
    <row r="232" spans="2:9" x14ac:dyDescent="0.25">
      <c r="B232" s="84" t="s">
        <v>198</v>
      </c>
      <c r="C232" s="84"/>
      <c r="D232" s="83" t="b">
        <v>0</v>
      </c>
      <c r="E232" s="84"/>
      <c r="F232" s="84" t="s">
        <v>196</v>
      </c>
      <c r="G232" s="84" t="s">
        <v>73</v>
      </c>
      <c r="H232" s="84"/>
      <c r="I232" s="84"/>
    </row>
    <row r="233" spans="2:9" x14ac:dyDescent="0.25">
      <c r="B233" s="84" t="s">
        <v>255</v>
      </c>
      <c r="C233" s="84"/>
      <c r="D233" s="82"/>
      <c r="E233" s="84"/>
      <c r="F233" s="84" t="s">
        <v>196</v>
      </c>
      <c r="G233" s="84" t="s">
        <v>74</v>
      </c>
      <c r="H233" s="84"/>
      <c r="I233" s="84"/>
    </row>
    <row r="234" spans="2:9" x14ac:dyDescent="0.25">
      <c r="B234" s="84" t="s">
        <v>197</v>
      </c>
      <c r="C234" s="84"/>
      <c r="D234" s="83" t="b">
        <v>0</v>
      </c>
      <c r="E234" s="84"/>
      <c r="F234" s="84" t="s">
        <v>196</v>
      </c>
      <c r="G234" s="84" t="s">
        <v>74</v>
      </c>
      <c r="H234" s="84"/>
      <c r="I234" s="84"/>
    </row>
    <row r="235" spans="2:9" x14ac:dyDescent="0.25">
      <c r="B235" s="84" t="s">
        <v>198</v>
      </c>
      <c r="C235" s="84"/>
      <c r="D235" s="83" t="b">
        <v>0</v>
      </c>
      <c r="E235" s="84"/>
      <c r="F235" s="84" t="s">
        <v>196</v>
      </c>
      <c r="G235" s="84" t="s">
        <v>74</v>
      </c>
      <c r="H235" s="84"/>
      <c r="I235" s="84"/>
    </row>
    <row r="236" spans="2:9" x14ac:dyDescent="0.25">
      <c r="B236" s="84" t="s">
        <v>202</v>
      </c>
      <c r="C236" s="84"/>
      <c r="D236" s="82"/>
      <c r="E236" s="84"/>
      <c r="F236" s="84" t="s">
        <v>196</v>
      </c>
      <c r="G236" s="84" t="s">
        <v>74</v>
      </c>
      <c r="H236" s="84"/>
      <c r="I236" s="84"/>
    </row>
    <row r="237" spans="2:9" x14ac:dyDescent="0.25">
      <c r="B237" s="84" t="s">
        <v>203</v>
      </c>
      <c r="C237" s="84"/>
      <c r="D237" s="82"/>
      <c r="E237" s="84"/>
      <c r="F237" s="84" t="s">
        <v>196</v>
      </c>
      <c r="G237" s="84" t="s">
        <v>74</v>
      </c>
      <c r="H237" s="84"/>
      <c r="I237" s="84"/>
    </row>
    <row r="238" spans="2:9" x14ac:dyDescent="0.25">
      <c r="B238" s="84" t="s">
        <v>204</v>
      </c>
      <c r="C238" s="84"/>
      <c r="D238" s="82"/>
      <c r="E238" s="84"/>
      <c r="F238" s="84" t="s">
        <v>196</v>
      </c>
      <c r="G238" s="84" t="s">
        <v>74</v>
      </c>
      <c r="H238" s="84"/>
      <c r="I238" s="84"/>
    </row>
    <row r="239" spans="2:9" x14ac:dyDescent="0.25">
      <c r="B239" s="84" t="s">
        <v>201</v>
      </c>
      <c r="C239" s="84"/>
      <c r="D239" s="82"/>
      <c r="E239" s="84"/>
      <c r="F239" s="84" t="s">
        <v>196</v>
      </c>
      <c r="G239" s="84" t="s">
        <v>201</v>
      </c>
      <c r="H239" s="84"/>
      <c r="I239" s="84"/>
    </row>
    <row r="240" spans="2:9" x14ac:dyDescent="0.25">
      <c r="B240" s="84" t="s">
        <v>194</v>
      </c>
      <c r="C240" s="84"/>
      <c r="D240" s="82"/>
      <c r="E240" s="84"/>
      <c r="F240" s="84" t="s">
        <v>196</v>
      </c>
      <c r="G240" s="84" t="s">
        <v>206</v>
      </c>
      <c r="H240" s="84"/>
      <c r="I240" s="84"/>
    </row>
    <row r="241" spans="2:9" x14ac:dyDescent="0.25">
      <c r="B241" s="84" t="s">
        <v>195</v>
      </c>
      <c r="C241" s="84"/>
      <c r="D241" s="82"/>
      <c r="E241" s="84"/>
      <c r="F241" s="84" t="s">
        <v>196</v>
      </c>
      <c r="G241" s="84" t="s">
        <v>206</v>
      </c>
      <c r="H241" s="84"/>
      <c r="I241" s="84"/>
    </row>
    <row r="242" spans="2:9" x14ac:dyDescent="0.25">
      <c r="B242" s="1" t="s">
        <v>4</v>
      </c>
      <c r="C242" s="1"/>
      <c r="D242" s="1"/>
      <c r="E242" s="1"/>
      <c r="F242" s="1"/>
      <c r="G242" s="1"/>
      <c r="H242" s="1"/>
    </row>
  </sheetData>
  <sheetProtection algorithmName="SHA-512" hashValue="0I5eJPLIAjeA1h9+x5ioh5m60fDmtTcLX6WdWssncAe39Y/MaHSg+xAT+m/mnAmIGsT1N3XbRUbi1KTNvlPHvg==" saltValue="3/MOPrZsfq+afcWqC6shqw==" spinCount="100000" sheet="1" selectLockedCells="1"/>
  <phoneticPr fontId="3"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0624-6CB5-4F44-8F6A-DB7632BAB4FF}">
  <dimension ref="A1:BJ151"/>
  <sheetViews>
    <sheetView zoomScale="200" zoomScaleNormal="200" workbookViewId="0">
      <pane xSplit="2" ySplit="8" topLeftCell="C39" activePane="bottomRight" state="frozen"/>
      <selection pane="topRight" activeCell="C1" sqref="C1"/>
      <selection pane="bottomLeft" activeCell="A4" sqref="A4"/>
      <selection pane="bottomRight" activeCell="V39" sqref="V39:V40"/>
    </sheetView>
  </sheetViews>
  <sheetFormatPr baseColWidth="10" defaultRowHeight="14.25" x14ac:dyDescent="0.2"/>
  <cols>
    <col min="1" max="1" width="5" style="124" customWidth="1"/>
    <col min="2" max="2" width="32" style="124" customWidth="1"/>
    <col min="3" max="3" width="6" style="133" customWidth="1"/>
    <col min="4" max="4" width="8.5703125" style="118" customWidth="1"/>
    <col min="5" max="5" width="9.85546875" style="133" customWidth="1"/>
    <col min="6" max="6" width="12.5703125" style="133" customWidth="1"/>
    <col min="7" max="7" width="7.5703125" style="133" customWidth="1"/>
    <col min="8" max="8" width="10.28515625" style="118" customWidth="1"/>
    <col min="9" max="9" width="16.7109375" style="118" customWidth="1"/>
    <col min="10" max="10" width="18.42578125" style="118" customWidth="1"/>
    <col min="11" max="11" width="10.42578125" style="118" customWidth="1"/>
    <col min="12" max="12" width="8" style="118" customWidth="1"/>
    <col min="13" max="13" width="10.42578125" style="118" customWidth="1"/>
    <col min="14" max="14" width="18.42578125" style="118" bestFit="1" customWidth="1"/>
    <col min="15" max="15" width="13.42578125" style="118" customWidth="1"/>
    <col min="16" max="16" width="12.7109375" style="133" customWidth="1"/>
    <col min="17" max="17" width="10.28515625" style="133" bestFit="1" customWidth="1"/>
    <col min="18" max="18" width="10.28515625" style="133" customWidth="1"/>
    <col min="19" max="19" width="14.140625" style="133" bestFit="1" customWidth="1"/>
    <col min="20" max="20" width="10.42578125" style="133" customWidth="1"/>
    <col min="21" max="21" width="13.42578125" style="118" customWidth="1"/>
    <col min="22" max="22" width="14.42578125" style="118" customWidth="1"/>
    <col min="23" max="23" width="8.7109375" style="133" customWidth="1"/>
    <col min="24" max="24" width="7.28515625" style="133" customWidth="1"/>
    <col min="25" max="25" width="8" style="118" customWidth="1"/>
    <col min="26" max="26" width="13" style="118" customWidth="1"/>
    <col min="27" max="27" width="8.5703125" style="118" customWidth="1"/>
    <col min="28" max="28" width="10.140625" style="133" customWidth="1"/>
    <col min="29" max="29" width="9.28515625" style="133" customWidth="1"/>
    <col min="30" max="31" width="11.42578125" style="133" customWidth="1"/>
    <col min="32" max="32" width="3.42578125" style="133" customWidth="1"/>
    <col min="33" max="33" width="9.85546875" style="118" customWidth="1"/>
    <col min="34" max="34" width="11.42578125" style="118"/>
    <col min="35" max="16384" width="11.42578125" style="124"/>
  </cols>
  <sheetData>
    <row r="1" spans="1:50" s="93" customFormat="1" ht="12.75" x14ac:dyDescent="0.2">
      <c r="B1" s="94" t="s">
        <v>256</v>
      </c>
      <c r="C1" s="145"/>
      <c r="G1" s="145" t="s">
        <v>436</v>
      </c>
      <c r="H1" s="146">
        <v>45238</v>
      </c>
      <c r="I1" s="144"/>
      <c r="J1" s="144" t="s">
        <v>258</v>
      </c>
      <c r="K1" s="144" t="s">
        <v>259</v>
      </c>
      <c r="L1" s="144"/>
      <c r="M1" s="144"/>
      <c r="N1" s="144" t="s">
        <v>260</v>
      </c>
      <c r="O1" s="144"/>
      <c r="P1" s="145"/>
      <c r="Q1" s="145"/>
      <c r="R1" s="145"/>
      <c r="S1" s="145"/>
      <c r="T1" s="145"/>
      <c r="U1" s="144"/>
      <c r="V1" s="144"/>
      <c r="W1" s="145"/>
      <c r="X1" s="145"/>
      <c r="Y1" s="144"/>
      <c r="Z1" s="144"/>
      <c r="AA1" s="144"/>
      <c r="AB1" s="145"/>
      <c r="AC1" s="145"/>
      <c r="AD1" s="145"/>
      <c r="AE1" s="145"/>
      <c r="AF1" s="145"/>
      <c r="AG1" s="144"/>
      <c r="AH1" s="144"/>
    </row>
    <row r="2" spans="1:50" s="96" customFormat="1" ht="11.25" customHeight="1" x14ac:dyDescent="0.2">
      <c r="F2" s="95" t="s">
        <v>257</v>
      </c>
      <c r="G2" s="97"/>
      <c r="H2" s="98"/>
      <c r="I2" s="99"/>
      <c r="J2" s="100"/>
      <c r="K2" s="101" t="s">
        <v>423</v>
      </c>
      <c r="L2" s="98"/>
      <c r="M2" s="98"/>
      <c r="N2" s="98"/>
      <c r="O2" s="98"/>
      <c r="P2" s="97"/>
      <c r="Q2" s="97"/>
      <c r="R2" s="97"/>
      <c r="S2" s="97"/>
      <c r="T2" s="97"/>
      <c r="U2" s="98"/>
      <c r="V2" s="98"/>
      <c r="W2" s="97"/>
      <c r="X2" s="97"/>
      <c r="Y2" s="98"/>
      <c r="Z2" s="98"/>
      <c r="AA2" s="98"/>
      <c r="AB2" s="97"/>
      <c r="AC2" s="97"/>
      <c r="AD2" s="97"/>
      <c r="AE2" s="97"/>
      <c r="AF2" s="97"/>
      <c r="AG2" s="98"/>
      <c r="AH2" s="98"/>
    </row>
    <row r="3" spans="1:50" s="96" customFormat="1" ht="12" x14ac:dyDescent="0.2">
      <c r="A3" s="98">
        <v>1</v>
      </c>
      <c r="B3" s="96" t="str">
        <f>VLOOKUP(A3,Datenquelle!A6:AG156,2,FALSE)</f>
        <v>PAC choisier</v>
      </c>
      <c r="C3" s="97"/>
      <c r="F3" s="102" t="str">
        <f>IF(J3&gt;0,1,"")</f>
        <v/>
      </c>
      <c r="G3" s="103" t="str">
        <f>VLOOKUP(A3,Datenquelle!A6:AG156,7,FALSE)</f>
        <v/>
      </c>
      <c r="H3" s="104">
        <f>VLOOKUP(A3,Datenquelle!A6:AG156,8,FALSE)</f>
        <v>0</v>
      </c>
      <c r="I3" s="98"/>
      <c r="J3" s="103">
        <f>VLOOKUP(A3,Datenquelle!A6:AG156,10,FALSE)</f>
        <v>0</v>
      </c>
      <c r="K3" s="102">
        <f>VLOOKUP(A3,Datenquelle!A6:AG156,11,FALSE)</f>
        <v>0</v>
      </c>
      <c r="L3" s="102">
        <f>VLOOKUP(A3,Datenquelle!A6:AG156,12,FALSE)</f>
        <v>0</v>
      </c>
      <c r="M3" s="98"/>
      <c r="N3" s="143">
        <f>VLOOKUP(A3,Datenquelle!A6:AG156,14,FALSE)</f>
        <v>0</v>
      </c>
      <c r="O3" s="102">
        <f>VLOOKUP(A3,Datenquelle!A6:AG156,15,FALSE)</f>
        <v>0</v>
      </c>
      <c r="P3" s="102">
        <f>VLOOKUP(A3,Datenquelle!A6:AG156,16,FALSE)</f>
        <v>0</v>
      </c>
      <c r="Q3" s="103">
        <f>VLOOKUP(A3,Datenquelle!A6:AG156,17,FALSE)</f>
        <v>0</v>
      </c>
      <c r="R3" s="103">
        <f>VLOOKUP(A3,Datenquelle!A6:AG156,18,FALSE)</f>
        <v>0</v>
      </c>
      <c r="S3" s="103">
        <f>VLOOKUP(A3,Datenquelle!A6:AG156,19,FALSE)</f>
        <v>0</v>
      </c>
      <c r="T3" s="103">
        <f>VLOOKUP(A3,Datenquelle!A6:AG156,20,FALSE)</f>
        <v>0</v>
      </c>
      <c r="U3" s="98"/>
      <c r="V3" s="98"/>
      <c r="W3" s="97"/>
      <c r="X3" s="97"/>
      <c r="Y3" s="98"/>
      <c r="Z3" s="98"/>
      <c r="AA3" s="98"/>
      <c r="AB3" s="103">
        <f>VLOOKUP(A3,Datenquelle!A6:AG156,28,FALSE)</f>
        <v>0</v>
      </c>
      <c r="AC3" s="103">
        <f>VLOOKUP(A3,Datenquelle!A6:AG156,29,FALSE)</f>
        <v>0</v>
      </c>
      <c r="AD3" s="103">
        <f>VLOOKUP(A3,Datenquelle!A6:AG156,30,FALSE)</f>
        <v>0</v>
      </c>
      <c r="AE3" s="103">
        <f>VLOOKUP(A3,Datenquelle!A6:AG156,31,FALSE)</f>
        <v>0</v>
      </c>
      <c r="AF3" s="97"/>
      <c r="AG3" s="98"/>
      <c r="AH3" s="98"/>
      <c r="AI3" s="98"/>
      <c r="AJ3" s="98"/>
      <c r="AK3" s="98"/>
      <c r="AL3" s="98"/>
      <c r="AM3" s="98"/>
      <c r="AN3" s="98"/>
      <c r="AO3" s="98"/>
      <c r="AP3" s="98"/>
      <c r="AQ3" s="98"/>
      <c r="AR3" s="98"/>
      <c r="AS3" s="98"/>
      <c r="AT3" s="98"/>
      <c r="AU3" s="98"/>
      <c r="AV3" s="98"/>
      <c r="AW3" s="98"/>
      <c r="AX3" s="98"/>
    </row>
    <row r="4" spans="1:50" s="96" customFormat="1" ht="11.25" customHeight="1" x14ac:dyDescent="0.2">
      <c r="C4" s="97"/>
      <c r="D4" s="98"/>
      <c r="E4" s="97"/>
      <c r="F4" s="97"/>
      <c r="G4" s="97"/>
      <c r="H4" s="98"/>
      <c r="I4" s="98"/>
      <c r="J4" s="98"/>
      <c r="K4" s="98"/>
      <c r="L4" s="98"/>
      <c r="M4" s="98"/>
      <c r="N4" s="105" t="s">
        <v>261</v>
      </c>
      <c r="O4" s="98"/>
      <c r="P4" s="97"/>
      <c r="Q4" s="97"/>
      <c r="R4" s="97"/>
      <c r="S4" s="97"/>
      <c r="T4" s="97"/>
      <c r="U4" s="98"/>
      <c r="V4" s="98"/>
      <c r="W4" s="97"/>
      <c r="X4" s="97"/>
      <c r="Y4" s="98"/>
      <c r="Z4" s="98"/>
      <c r="AA4" s="98"/>
      <c r="AB4" s="97"/>
      <c r="AC4" s="97"/>
      <c r="AD4" s="97"/>
      <c r="AE4" s="97"/>
      <c r="AF4" s="97"/>
      <c r="AG4" s="98"/>
      <c r="AH4" s="98"/>
    </row>
    <row r="5" spans="1:50" s="93" customFormat="1" ht="11.25" customHeight="1" x14ac:dyDescent="0.2">
      <c r="C5" s="229" t="s">
        <v>262</v>
      </c>
      <c r="D5" s="229"/>
      <c r="E5" s="230" t="s">
        <v>263</v>
      </c>
      <c r="F5" s="230"/>
      <c r="G5" s="229" t="s">
        <v>264</v>
      </c>
      <c r="H5" s="229"/>
      <c r="I5" s="229" t="s">
        <v>265</v>
      </c>
      <c r="J5" s="229"/>
      <c r="K5" s="229"/>
      <c r="L5" s="144"/>
      <c r="M5" s="144" t="s">
        <v>266</v>
      </c>
      <c r="N5" s="144" t="s">
        <v>267</v>
      </c>
      <c r="O5" s="144"/>
      <c r="P5" s="230" t="s">
        <v>268</v>
      </c>
      <c r="Q5" s="230"/>
      <c r="R5" s="230"/>
      <c r="S5" s="230"/>
      <c r="T5" s="230"/>
      <c r="U5" s="144"/>
      <c r="V5" s="144"/>
      <c r="W5" s="106" t="s">
        <v>269</v>
      </c>
      <c r="X5" s="106"/>
      <c r="Y5" s="144"/>
      <c r="Z5" s="144"/>
      <c r="AA5" s="144"/>
      <c r="AB5" s="230" t="s">
        <v>270</v>
      </c>
      <c r="AC5" s="230"/>
      <c r="AD5" s="230"/>
      <c r="AE5" s="145"/>
      <c r="AF5" s="229" t="s">
        <v>271</v>
      </c>
      <c r="AG5" s="229"/>
      <c r="AH5" s="144"/>
    </row>
    <row r="6" spans="1:50" s="93" customFormat="1" ht="11.25" x14ac:dyDescent="0.2">
      <c r="B6" s="93" t="s">
        <v>272</v>
      </c>
      <c r="C6" s="145" t="s">
        <v>273</v>
      </c>
      <c r="D6" s="144" t="s">
        <v>274</v>
      </c>
      <c r="E6" s="145" t="s">
        <v>275</v>
      </c>
      <c r="F6" s="145" t="s">
        <v>276</v>
      </c>
      <c r="G6" s="145" t="s">
        <v>277</v>
      </c>
      <c r="H6" s="144" t="s">
        <v>278</v>
      </c>
      <c r="I6" s="144" t="s">
        <v>279</v>
      </c>
      <c r="J6" s="107" t="s">
        <v>280</v>
      </c>
      <c r="K6" s="107" t="s">
        <v>281</v>
      </c>
      <c r="L6" s="107" t="s">
        <v>282</v>
      </c>
      <c r="M6" s="107" t="s">
        <v>283</v>
      </c>
      <c r="N6" s="108" t="s">
        <v>284</v>
      </c>
      <c r="O6" s="107" t="s">
        <v>285</v>
      </c>
      <c r="P6" s="108" t="s">
        <v>286</v>
      </c>
      <c r="Q6" s="108" t="s">
        <v>287</v>
      </c>
      <c r="R6" s="108" t="s">
        <v>288</v>
      </c>
      <c r="S6" s="108" t="s">
        <v>289</v>
      </c>
      <c r="T6" s="108" t="s">
        <v>290</v>
      </c>
      <c r="U6" s="107"/>
      <c r="V6" s="107" t="s">
        <v>291</v>
      </c>
      <c r="W6" s="108" t="s">
        <v>292</v>
      </c>
      <c r="X6" s="108" t="s">
        <v>277</v>
      </c>
      <c r="Y6" s="107" t="s">
        <v>293</v>
      </c>
      <c r="Z6" s="107" t="s">
        <v>294</v>
      </c>
      <c r="AA6" s="107" t="s">
        <v>295</v>
      </c>
      <c r="AB6" s="108" t="s">
        <v>296</v>
      </c>
      <c r="AC6" s="108" t="s">
        <v>297</v>
      </c>
      <c r="AD6" s="145" t="s">
        <v>298</v>
      </c>
      <c r="AE6" s="108" t="s">
        <v>299</v>
      </c>
      <c r="AF6" s="145" t="s">
        <v>277</v>
      </c>
      <c r="AG6" s="144" t="s">
        <v>274</v>
      </c>
      <c r="AH6" s="144"/>
    </row>
    <row r="7" spans="1:50" s="93" customFormat="1" ht="11.25" x14ac:dyDescent="0.2">
      <c r="C7" s="145"/>
      <c r="D7" s="144"/>
      <c r="E7" s="145"/>
      <c r="F7" s="145"/>
      <c r="G7" s="145"/>
      <c r="H7" s="109" t="s">
        <v>25</v>
      </c>
      <c r="I7" s="109" t="s">
        <v>25</v>
      </c>
      <c r="J7" s="109" t="s">
        <v>25</v>
      </c>
      <c r="K7" s="109" t="s">
        <v>23</v>
      </c>
      <c r="L7" s="109" t="s">
        <v>300</v>
      </c>
      <c r="M7" s="109" t="s">
        <v>23</v>
      </c>
      <c r="N7" s="109" t="s">
        <v>25</v>
      </c>
      <c r="O7" s="109" t="s">
        <v>23</v>
      </c>
      <c r="P7" s="109" t="s">
        <v>35</v>
      </c>
      <c r="Q7" s="109" t="s">
        <v>301</v>
      </c>
      <c r="R7" s="109"/>
      <c r="S7" s="109"/>
      <c r="T7" s="109" t="s">
        <v>35</v>
      </c>
      <c r="U7" s="109"/>
      <c r="V7" s="109" t="s">
        <v>302</v>
      </c>
      <c r="W7" s="109" t="s">
        <v>35</v>
      </c>
      <c r="X7" s="109" t="s">
        <v>35</v>
      </c>
      <c r="Y7" s="109" t="s">
        <v>35</v>
      </c>
      <c r="Z7" s="109" t="s">
        <v>35</v>
      </c>
      <c r="AA7" s="109" t="s">
        <v>35</v>
      </c>
      <c r="AB7" s="109" t="s">
        <v>35</v>
      </c>
      <c r="AC7" s="109" t="s">
        <v>35</v>
      </c>
      <c r="AD7" s="109" t="s">
        <v>35</v>
      </c>
      <c r="AE7" s="109" t="s">
        <v>35</v>
      </c>
      <c r="AF7" s="109" t="s">
        <v>35</v>
      </c>
      <c r="AG7" s="109" t="s">
        <v>303</v>
      </c>
      <c r="AH7" s="144"/>
    </row>
    <row r="8" spans="1:50" s="93" customFormat="1" x14ac:dyDescent="0.2">
      <c r="A8" s="110">
        <v>1</v>
      </c>
      <c r="B8" s="111" t="s">
        <v>422</v>
      </c>
      <c r="C8" s="109" t="s">
        <v>35</v>
      </c>
      <c r="D8" s="109" t="s">
        <v>35</v>
      </c>
      <c r="E8" s="109" t="s">
        <v>35</v>
      </c>
      <c r="F8" s="109" t="s">
        <v>35</v>
      </c>
      <c r="G8" s="109" t="s">
        <v>35</v>
      </c>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44"/>
    </row>
    <row r="9" spans="1:50" s="93" customFormat="1" ht="15" x14ac:dyDescent="0.2">
      <c r="A9" s="110">
        <v>2</v>
      </c>
      <c r="B9" s="112" t="s">
        <v>304</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44"/>
    </row>
    <row r="10" spans="1:50" s="110" customFormat="1" x14ac:dyDescent="0.2">
      <c r="A10" s="110">
        <v>3</v>
      </c>
      <c r="B10" s="113" t="s">
        <v>305</v>
      </c>
      <c r="C10" s="109" t="s">
        <v>35</v>
      </c>
      <c r="D10" s="108" t="s">
        <v>306</v>
      </c>
      <c r="E10" s="109" t="s">
        <v>35</v>
      </c>
      <c r="F10" s="145" t="s">
        <v>307</v>
      </c>
      <c r="G10" s="145" t="s">
        <v>307</v>
      </c>
      <c r="H10" s="114">
        <v>6</v>
      </c>
      <c r="I10" s="115">
        <v>7</v>
      </c>
      <c r="J10" s="145">
        <v>2.2000000000000002</v>
      </c>
      <c r="K10" s="116">
        <v>16</v>
      </c>
      <c r="L10" s="108" t="s">
        <v>308</v>
      </c>
      <c r="M10" s="108">
        <v>16</v>
      </c>
      <c r="N10" s="114">
        <v>3.5</v>
      </c>
      <c r="O10" s="108" t="s">
        <v>309</v>
      </c>
      <c r="P10" s="109" t="s">
        <v>35</v>
      </c>
      <c r="Q10" s="109"/>
      <c r="R10" s="108" t="s">
        <v>307</v>
      </c>
      <c r="S10" s="109"/>
      <c r="T10" s="109" t="s">
        <v>35</v>
      </c>
      <c r="U10" s="108"/>
      <c r="V10" s="107" t="s">
        <v>310</v>
      </c>
      <c r="W10" s="109" t="s">
        <v>35</v>
      </c>
      <c r="X10" s="108" t="s">
        <v>307</v>
      </c>
      <c r="Y10" s="109">
        <v>0.83</v>
      </c>
      <c r="Z10" s="108">
        <v>1</v>
      </c>
      <c r="AA10" s="108">
        <v>3</v>
      </c>
      <c r="AB10" s="109" t="s">
        <v>35</v>
      </c>
      <c r="AC10" s="108" t="s">
        <v>307</v>
      </c>
      <c r="AD10" s="109" t="s">
        <v>35</v>
      </c>
      <c r="AE10" s="145"/>
      <c r="AF10" s="145" t="s">
        <v>307</v>
      </c>
      <c r="AG10" s="144">
        <v>82</v>
      </c>
      <c r="AH10" s="118"/>
    </row>
    <row r="11" spans="1:50" s="110" customFormat="1" x14ac:dyDescent="0.2">
      <c r="A11" s="110">
        <v>4</v>
      </c>
      <c r="B11" s="113" t="s">
        <v>311</v>
      </c>
      <c r="C11" s="109" t="s">
        <v>35</v>
      </c>
      <c r="D11" s="108" t="s">
        <v>306</v>
      </c>
      <c r="E11" s="109" t="s">
        <v>35</v>
      </c>
      <c r="F11" s="145" t="s">
        <v>307</v>
      </c>
      <c r="G11" s="145" t="s">
        <v>307</v>
      </c>
      <c r="H11" s="114">
        <v>9</v>
      </c>
      <c r="I11" s="108">
        <v>11.5</v>
      </c>
      <c r="J11" s="145">
        <v>2.5</v>
      </c>
      <c r="K11" s="116">
        <v>13</v>
      </c>
      <c r="L11" s="108" t="s">
        <v>312</v>
      </c>
      <c r="M11" s="108">
        <v>13</v>
      </c>
      <c r="N11" s="114">
        <v>6</v>
      </c>
      <c r="O11" s="108" t="s">
        <v>309</v>
      </c>
      <c r="P11" s="109" t="s">
        <v>35</v>
      </c>
      <c r="Q11" s="109"/>
      <c r="R11" s="108" t="s">
        <v>307</v>
      </c>
      <c r="S11" s="109"/>
      <c r="T11" s="109" t="s">
        <v>35</v>
      </c>
      <c r="U11" s="108"/>
      <c r="V11" s="107" t="s">
        <v>310</v>
      </c>
      <c r="W11" s="109" t="s">
        <v>35</v>
      </c>
      <c r="X11" s="108" t="s">
        <v>307</v>
      </c>
      <c r="Y11" s="109">
        <v>0.83</v>
      </c>
      <c r="Z11" s="108">
        <v>1</v>
      </c>
      <c r="AA11" s="108">
        <v>3</v>
      </c>
      <c r="AB11" s="109" t="s">
        <v>35</v>
      </c>
      <c r="AC11" s="108" t="s">
        <v>307</v>
      </c>
      <c r="AD11" s="109" t="s">
        <v>35</v>
      </c>
      <c r="AE11" s="145"/>
      <c r="AF11" s="145" t="s">
        <v>307</v>
      </c>
      <c r="AG11" s="144">
        <v>82</v>
      </c>
      <c r="AH11" s="118"/>
    </row>
    <row r="12" spans="1:50" s="110" customFormat="1" x14ac:dyDescent="0.2">
      <c r="A12" s="110">
        <v>5</v>
      </c>
      <c r="B12" s="113" t="s">
        <v>313</v>
      </c>
      <c r="C12" s="109" t="s">
        <v>35</v>
      </c>
      <c r="D12" s="108" t="s">
        <v>306</v>
      </c>
      <c r="E12" s="109" t="s">
        <v>35</v>
      </c>
      <c r="F12" s="145" t="s">
        <v>307</v>
      </c>
      <c r="G12" s="145"/>
      <c r="H12" s="114"/>
      <c r="I12" s="115">
        <v>7</v>
      </c>
      <c r="J12" s="145">
        <v>2.2000000000000002</v>
      </c>
      <c r="K12" s="116">
        <v>16</v>
      </c>
      <c r="L12" s="108" t="s">
        <v>308</v>
      </c>
      <c r="M12" s="108">
        <v>16</v>
      </c>
      <c r="N12" s="114">
        <v>3.5</v>
      </c>
      <c r="O12" s="108" t="s">
        <v>309</v>
      </c>
      <c r="P12" s="109" t="s">
        <v>35</v>
      </c>
      <c r="Q12" s="109"/>
      <c r="R12" s="108" t="s">
        <v>307</v>
      </c>
      <c r="S12" s="109"/>
      <c r="T12" s="109" t="s">
        <v>35</v>
      </c>
      <c r="U12" s="108"/>
      <c r="V12" s="107" t="s">
        <v>310</v>
      </c>
      <c r="W12" s="109" t="s">
        <v>35</v>
      </c>
      <c r="X12" s="108" t="s">
        <v>307</v>
      </c>
      <c r="Y12" s="109">
        <v>0.83</v>
      </c>
      <c r="Z12" s="108">
        <v>1</v>
      </c>
      <c r="AA12" s="108">
        <v>3</v>
      </c>
      <c r="AB12" s="109" t="s">
        <v>35</v>
      </c>
      <c r="AC12" s="108" t="s">
        <v>307</v>
      </c>
      <c r="AD12" s="109" t="s">
        <v>35</v>
      </c>
      <c r="AE12" s="145"/>
      <c r="AF12" s="109" t="s">
        <v>35</v>
      </c>
      <c r="AG12" s="109" t="s">
        <v>35</v>
      </c>
      <c r="AH12" s="118"/>
    </row>
    <row r="13" spans="1:50" s="110" customFormat="1" x14ac:dyDescent="0.2">
      <c r="A13" s="110">
        <v>6</v>
      </c>
      <c r="B13" s="113" t="s">
        <v>314</v>
      </c>
      <c r="C13" s="109" t="s">
        <v>35</v>
      </c>
      <c r="D13" s="108" t="s">
        <v>306</v>
      </c>
      <c r="E13" s="109" t="s">
        <v>35</v>
      </c>
      <c r="F13" s="145" t="s">
        <v>307</v>
      </c>
      <c r="G13" s="145"/>
      <c r="H13" s="114"/>
      <c r="I13" s="108">
        <v>11.5</v>
      </c>
      <c r="J13" s="145">
        <v>2.5</v>
      </c>
      <c r="K13" s="116">
        <v>13</v>
      </c>
      <c r="L13" s="108" t="s">
        <v>312</v>
      </c>
      <c r="M13" s="108">
        <v>13</v>
      </c>
      <c r="N13" s="114">
        <v>6</v>
      </c>
      <c r="O13" s="108" t="s">
        <v>309</v>
      </c>
      <c r="P13" s="109" t="s">
        <v>35</v>
      </c>
      <c r="Q13" s="109"/>
      <c r="R13" s="108" t="s">
        <v>307</v>
      </c>
      <c r="S13" s="109"/>
      <c r="T13" s="109" t="s">
        <v>35</v>
      </c>
      <c r="U13" s="108"/>
      <c r="V13" s="107" t="s">
        <v>310</v>
      </c>
      <c r="W13" s="109" t="s">
        <v>35</v>
      </c>
      <c r="X13" s="108" t="s">
        <v>307</v>
      </c>
      <c r="Y13" s="109">
        <v>0.83</v>
      </c>
      <c r="Z13" s="108">
        <v>1</v>
      </c>
      <c r="AA13" s="108">
        <v>3</v>
      </c>
      <c r="AB13" s="109" t="s">
        <v>35</v>
      </c>
      <c r="AC13" s="108" t="s">
        <v>307</v>
      </c>
      <c r="AD13" s="109" t="s">
        <v>35</v>
      </c>
      <c r="AE13" s="145"/>
      <c r="AF13" s="109" t="s">
        <v>35</v>
      </c>
      <c r="AG13" s="109" t="s">
        <v>35</v>
      </c>
      <c r="AH13" s="118"/>
    </row>
    <row r="14" spans="1:50" s="110" customFormat="1" x14ac:dyDescent="0.2">
      <c r="A14" s="110">
        <v>7</v>
      </c>
      <c r="B14" s="113" t="s">
        <v>315</v>
      </c>
      <c r="C14" s="109" t="s">
        <v>35</v>
      </c>
      <c r="D14" s="108" t="s">
        <v>306</v>
      </c>
      <c r="E14" s="109" t="s">
        <v>35</v>
      </c>
      <c r="F14" s="145" t="s">
        <v>307</v>
      </c>
      <c r="G14" s="145" t="s">
        <v>307</v>
      </c>
      <c r="H14" s="114">
        <v>9</v>
      </c>
      <c r="I14" s="108">
        <v>10.3</v>
      </c>
      <c r="J14" s="145">
        <v>2.6</v>
      </c>
      <c r="K14" s="145">
        <v>9.1999999999999993</v>
      </c>
      <c r="L14" s="108" t="s">
        <v>312</v>
      </c>
      <c r="M14" s="108">
        <v>9.1999999999999993</v>
      </c>
      <c r="N14" s="119">
        <f>0.4*M14*3^(1/2)*Y14</f>
        <v>4.4617628802974263</v>
      </c>
      <c r="O14" s="108">
        <v>19</v>
      </c>
      <c r="P14" s="109" t="s">
        <v>35</v>
      </c>
      <c r="Q14" s="109"/>
      <c r="R14" s="109" t="s">
        <v>35</v>
      </c>
      <c r="S14" s="109"/>
      <c r="T14" s="145" t="s">
        <v>307</v>
      </c>
      <c r="U14" s="108"/>
      <c r="V14" s="107" t="s">
        <v>310</v>
      </c>
      <c r="W14" s="108" t="s">
        <v>307</v>
      </c>
      <c r="X14" s="109" t="s">
        <v>35</v>
      </c>
      <c r="Y14" s="109">
        <v>0.7</v>
      </c>
      <c r="Z14" s="108">
        <v>1</v>
      </c>
      <c r="AA14" s="108">
        <v>3</v>
      </c>
      <c r="AB14" s="109" t="s">
        <v>35</v>
      </c>
      <c r="AC14" s="108" t="s">
        <v>307</v>
      </c>
      <c r="AD14" s="109" t="s">
        <v>35</v>
      </c>
      <c r="AE14" s="145"/>
      <c r="AF14" s="145" t="s">
        <v>307</v>
      </c>
      <c r="AG14" s="144">
        <v>140</v>
      </c>
      <c r="AH14" s="118"/>
    </row>
    <row r="15" spans="1:50" s="110" customFormat="1" x14ac:dyDescent="0.2">
      <c r="A15" s="110">
        <v>8</v>
      </c>
      <c r="B15" s="113" t="s">
        <v>316</v>
      </c>
      <c r="C15" s="109" t="s">
        <v>35</v>
      </c>
      <c r="D15" s="108" t="s">
        <v>306</v>
      </c>
      <c r="E15" s="109" t="s">
        <v>35</v>
      </c>
      <c r="F15" s="145" t="s">
        <v>307</v>
      </c>
      <c r="G15" s="145" t="s">
        <v>307</v>
      </c>
      <c r="H15" s="114">
        <v>9</v>
      </c>
      <c r="I15" s="108">
        <v>12.8</v>
      </c>
      <c r="J15" s="145">
        <v>3.1</v>
      </c>
      <c r="K15" s="145">
        <v>11.5</v>
      </c>
      <c r="L15" s="108" t="s">
        <v>312</v>
      </c>
      <c r="M15" s="108">
        <v>11.5</v>
      </c>
      <c r="N15" s="119">
        <f>0.4*M15*3^(1/2)*Y15</f>
        <v>5.5772036003717851</v>
      </c>
      <c r="O15" s="108">
        <v>23</v>
      </c>
      <c r="P15" s="109" t="s">
        <v>35</v>
      </c>
      <c r="Q15" s="109"/>
      <c r="R15" s="109" t="s">
        <v>35</v>
      </c>
      <c r="S15" s="109"/>
      <c r="T15" s="145" t="s">
        <v>307</v>
      </c>
      <c r="U15" s="108"/>
      <c r="V15" s="107" t="s">
        <v>310</v>
      </c>
      <c r="W15" s="108" t="s">
        <v>307</v>
      </c>
      <c r="X15" s="109" t="s">
        <v>35</v>
      </c>
      <c r="Y15" s="109">
        <v>0.7</v>
      </c>
      <c r="Z15" s="108">
        <v>1</v>
      </c>
      <c r="AA15" s="108">
        <v>3</v>
      </c>
      <c r="AB15" s="109" t="s">
        <v>35</v>
      </c>
      <c r="AC15" s="108" t="s">
        <v>307</v>
      </c>
      <c r="AD15" s="109" t="s">
        <v>35</v>
      </c>
      <c r="AE15" s="145"/>
      <c r="AF15" s="145" t="s">
        <v>307</v>
      </c>
      <c r="AG15" s="144">
        <v>140</v>
      </c>
      <c r="AH15" s="118"/>
    </row>
    <row r="16" spans="1:50" s="110" customFormat="1" x14ac:dyDescent="0.2">
      <c r="A16" s="110">
        <v>9</v>
      </c>
      <c r="B16" s="113" t="s">
        <v>317</v>
      </c>
      <c r="C16" s="109" t="s">
        <v>35</v>
      </c>
      <c r="D16" s="108" t="s">
        <v>306</v>
      </c>
      <c r="E16" s="109" t="s">
        <v>35</v>
      </c>
      <c r="F16" s="145" t="s">
        <v>307</v>
      </c>
      <c r="G16" s="145" t="s">
        <v>307</v>
      </c>
      <c r="H16" s="114">
        <v>9</v>
      </c>
      <c r="I16" s="108">
        <v>14.4</v>
      </c>
      <c r="J16" s="145">
        <v>3.4</v>
      </c>
      <c r="K16" s="120">
        <v>13</v>
      </c>
      <c r="L16" s="108" t="s">
        <v>312</v>
      </c>
      <c r="M16" s="108">
        <v>13</v>
      </c>
      <c r="N16" s="119">
        <f>0.4*M16*3^(1/2)*Y16</f>
        <v>6.3046649395507126</v>
      </c>
      <c r="O16" s="108">
        <v>26</v>
      </c>
      <c r="P16" s="109" t="s">
        <v>35</v>
      </c>
      <c r="Q16" s="109"/>
      <c r="R16" s="109" t="s">
        <v>35</v>
      </c>
      <c r="S16" s="109"/>
      <c r="T16" s="145" t="s">
        <v>307</v>
      </c>
      <c r="U16" s="108"/>
      <c r="V16" s="107" t="s">
        <v>310</v>
      </c>
      <c r="W16" s="108" t="s">
        <v>307</v>
      </c>
      <c r="X16" s="109" t="s">
        <v>35</v>
      </c>
      <c r="Y16" s="109">
        <v>0.7</v>
      </c>
      <c r="Z16" s="108">
        <v>1</v>
      </c>
      <c r="AA16" s="108">
        <v>3</v>
      </c>
      <c r="AB16" s="109" t="s">
        <v>35</v>
      </c>
      <c r="AC16" s="108" t="s">
        <v>307</v>
      </c>
      <c r="AD16" s="109" t="s">
        <v>35</v>
      </c>
      <c r="AE16" s="145"/>
      <c r="AF16" s="145" t="s">
        <v>307</v>
      </c>
      <c r="AG16" s="144">
        <v>140</v>
      </c>
      <c r="AH16" s="118"/>
    </row>
    <row r="17" spans="1:34" s="110" customFormat="1" x14ac:dyDescent="0.2">
      <c r="A17" s="110">
        <v>10</v>
      </c>
      <c r="B17" s="113" t="s">
        <v>318</v>
      </c>
      <c r="C17" s="109" t="s">
        <v>35</v>
      </c>
      <c r="D17" s="108" t="s">
        <v>306</v>
      </c>
      <c r="E17" s="109" t="s">
        <v>35</v>
      </c>
      <c r="F17" s="145" t="s">
        <v>307</v>
      </c>
      <c r="G17" s="145" t="s">
        <v>307</v>
      </c>
      <c r="H17" s="114">
        <v>9</v>
      </c>
      <c r="I17" s="108">
        <v>16.100000000000001</v>
      </c>
      <c r="J17" s="145">
        <v>4.3</v>
      </c>
      <c r="K17" s="114">
        <v>22</v>
      </c>
      <c r="L17" s="108" t="s">
        <v>312</v>
      </c>
      <c r="M17" s="108">
        <v>22</v>
      </c>
      <c r="N17" s="114">
        <v>8</v>
      </c>
      <c r="O17" s="108">
        <v>5</v>
      </c>
      <c r="P17" s="109" t="s">
        <v>35</v>
      </c>
      <c r="Q17" s="109"/>
      <c r="R17" s="108" t="s">
        <v>307</v>
      </c>
      <c r="S17" s="109"/>
      <c r="T17" s="109" t="s">
        <v>35</v>
      </c>
      <c r="U17" s="108"/>
      <c r="V17" s="107" t="s">
        <v>310</v>
      </c>
      <c r="W17" s="109" t="s">
        <v>35</v>
      </c>
      <c r="X17" s="108" t="s">
        <v>307</v>
      </c>
      <c r="Y17" s="109">
        <v>0.7</v>
      </c>
      <c r="Z17" s="108">
        <v>1</v>
      </c>
      <c r="AA17" s="108">
        <v>3</v>
      </c>
      <c r="AB17" s="109" t="s">
        <v>35</v>
      </c>
      <c r="AC17" s="108" t="s">
        <v>307</v>
      </c>
      <c r="AD17" s="109" t="s">
        <v>35</v>
      </c>
      <c r="AE17" s="145"/>
      <c r="AF17" s="145" t="s">
        <v>307</v>
      </c>
      <c r="AG17" s="144">
        <v>140</v>
      </c>
      <c r="AH17" s="118"/>
    </row>
    <row r="18" spans="1:34" s="110" customFormat="1" x14ac:dyDescent="0.2">
      <c r="A18" s="110">
        <v>11</v>
      </c>
      <c r="B18" s="113" t="s">
        <v>319</v>
      </c>
      <c r="C18" s="109" t="s">
        <v>35</v>
      </c>
      <c r="D18" s="108" t="s">
        <v>306</v>
      </c>
      <c r="E18" s="109" t="s">
        <v>35</v>
      </c>
      <c r="F18" s="145" t="s">
        <v>307</v>
      </c>
      <c r="G18" s="145" t="s">
        <v>307</v>
      </c>
      <c r="H18" s="114">
        <v>9</v>
      </c>
      <c r="I18" s="108">
        <v>19.600000000000001</v>
      </c>
      <c r="J18" s="114">
        <v>5</v>
      </c>
      <c r="K18" s="120">
        <v>18</v>
      </c>
      <c r="L18" s="108" t="s">
        <v>312</v>
      </c>
      <c r="M18" s="108">
        <v>18</v>
      </c>
      <c r="N18" s="119">
        <f>0.4*M18*3^(1/2)*Y18</f>
        <v>8.7295360701471409</v>
      </c>
      <c r="O18" s="108">
        <v>30</v>
      </c>
      <c r="P18" s="109" t="s">
        <v>35</v>
      </c>
      <c r="Q18" s="109"/>
      <c r="R18" s="109" t="s">
        <v>35</v>
      </c>
      <c r="S18" s="109"/>
      <c r="T18" s="145" t="s">
        <v>307</v>
      </c>
      <c r="U18" s="108"/>
      <c r="V18" s="107" t="s">
        <v>310</v>
      </c>
      <c r="W18" s="108" t="s">
        <v>307</v>
      </c>
      <c r="X18" s="109" t="s">
        <v>35</v>
      </c>
      <c r="Y18" s="109">
        <v>0.7</v>
      </c>
      <c r="Z18" s="108">
        <v>2</v>
      </c>
      <c r="AA18" s="108">
        <v>3</v>
      </c>
      <c r="AB18" s="109" t="s">
        <v>35</v>
      </c>
      <c r="AC18" s="108" t="s">
        <v>307</v>
      </c>
      <c r="AD18" s="109" t="s">
        <v>35</v>
      </c>
      <c r="AE18" s="145"/>
      <c r="AF18" s="145" t="s">
        <v>307</v>
      </c>
      <c r="AG18" s="144">
        <v>140</v>
      </c>
      <c r="AH18" s="118"/>
    </row>
    <row r="19" spans="1:34" s="110" customFormat="1" x14ac:dyDescent="0.2">
      <c r="A19" s="110">
        <v>12</v>
      </c>
      <c r="B19" s="113" t="s">
        <v>320</v>
      </c>
      <c r="C19" s="109" t="s">
        <v>35</v>
      </c>
      <c r="D19" s="108" t="s">
        <v>306</v>
      </c>
      <c r="E19" s="109" t="s">
        <v>35</v>
      </c>
      <c r="F19" s="145" t="s">
        <v>307</v>
      </c>
      <c r="G19" s="145" t="s">
        <v>307</v>
      </c>
      <c r="H19" s="114">
        <v>9</v>
      </c>
      <c r="I19" s="108">
        <v>27.3</v>
      </c>
      <c r="J19" s="114">
        <v>7</v>
      </c>
      <c r="K19" s="116">
        <v>24.5</v>
      </c>
      <c r="L19" s="108" t="s">
        <v>312</v>
      </c>
      <c r="M19" s="108">
        <v>24.5</v>
      </c>
      <c r="N19" s="119">
        <f>0.4*M19*3^(1/2)*Y19</f>
        <v>11.881868539922497</v>
      </c>
      <c r="O19" s="108">
        <v>30</v>
      </c>
      <c r="P19" s="109" t="s">
        <v>35</v>
      </c>
      <c r="Q19" s="109"/>
      <c r="R19" s="109" t="s">
        <v>35</v>
      </c>
      <c r="S19" s="109"/>
      <c r="T19" s="145" t="s">
        <v>307</v>
      </c>
      <c r="U19" s="108"/>
      <c r="V19" s="107" t="s">
        <v>310</v>
      </c>
      <c r="W19" s="108" t="s">
        <v>307</v>
      </c>
      <c r="X19" s="109" t="s">
        <v>35</v>
      </c>
      <c r="Y19" s="109">
        <v>0.7</v>
      </c>
      <c r="Z19" s="108">
        <v>2</v>
      </c>
      <c r="AA19" s="108">
        <v>3</v>
      </c>
      <c r="AB19" s="109" t="s">
        <v>35</v>
      </c>
      <c r="AC19" s="108" t="s">
        <v>307</v>
      </c>
      <c r="AD19" s="109" t="s">
        <v>35</v>
      </c>
      <c r="AE19" s="145"/>
      <c r="AF19" s="145" t="s">
        <v>307</v>
      </c>
      <c r="AG19" s="144">
        <v>500</v>
      </c>
      <c r="AH19" s="118"/>
    </row>
    <row r="20" spans="1:34" s="110" customFormat="1" x14ac:dyDescent="0.2">
      <c r="A20" s="110">
        <v>13</v>
      </c>
      <c r="B20" s="113" t="s">
        <v>424</v>
      </c>
      <c r="C20" s="109" t="s">
        <v>35</v>
      </c>
      <c r="D20" s="108" t="s">
        <v>306</v>
      </c>
      <c r="E20" s="109" t="s">
        <v>35</v>
      </c>
      <c r="F20" s="145" t="s">
        <v>307</v>
      </c>
      <c r="G20" s="145"/>
      <c r="H20" s="114"/>
      <c r="I20" s="108">
        <v>32.5</v>
      </c>
      <c r="J20" s="114">
        <v>8.65</v>
      </c>
      <c r="K20" s="116">
        <v>19.5</v>
      </c>
      <c r="L20" s="108" t="s">
        <v>312</v>
      </c>
      <c r="M20" s="108">
        <v>28.5</v>
      </c>
      <c r="N20" s="114">
        <v>15.6</v>
      </c>
      <c r="O20" s="108">
        <v>38</v>
      </c>
      <c r="P20" s="109" t="s">
        <v>35</v>
      </c>
      <c r="Q20" s="109"/>
      <c r="R20" s="109" t="s">
        <v>35</v>
      </c>
      <c r="S20" s="109"/>
      <c r="T20" s="145" t="s">
        <v>307</v>
      </c>
      <c r="U20" s="108"/>
      <c r="V20" s="107"/>
      <c r="W20" s="108" t="s">
        <v>307</v>
      </c>
      <c r="X20" s="109" t="s">
        <v>35</v>
      </c>
      <c r="Y20" s="109">
        <v>0.64</v>
      </c>
      <c r="Z20" s="108">
        <v>2</v>
      </c>
      <c r="AA20" s="108">
        <v>3</v>
      </c>
      <c r="AB20" s="109" t="s">
        <v>35</v>
      </c>
      <c r="AC20" s="108" t="s">
        <v>307</v>
      </c>
      <c r="AD20" s="109" t="s">
        <v>35</v>
      </c>
      <c r="AE20" s="145"/>
      <c r="AF20" s="145"/>
      <c r="AG20" s="144"/>
      <c r="AH20" s="118"/>
    </row>
    <row r="21" spans="1:34" s="110" customFormat="1" ht="15" x14ac:dyDescent="0.2">
      <c r="A21" s="110">
        <v>14</v>
      </c>
      <c r="B21" s="121" t="s">
        <v>321</v>
      </c>
      <c r="C21" s="145"/>
      <c r="D21" s="145"/>
      <c r="E21" s="145"/>
      <c r="F21" s="145"/>
      <c r="G21" s="145"/>
      <c r="H21" s="114"/>
      <c r="I21" s="115"/>
      <c r="J21" s="145"/>
      <c r="K21" s="145"/>
      <c r="L21" s="108"/>
      <c r="M21" s="108"/>
      <c r="N21" s="114"/>
      <c r="O21" s="108"/>
      <c r="P21" s="145"/>
      <c r="Q21" s="145"/>
      <c r="R21" s="109"/>
      <c r="S21" s="145"/>
      <c r="T21" s="109"/>
      <c r="U21" s="108"/>
      <c r="V21" s="107"/>
      <c r="W21" s="108"/>
      <c r="X21" s="109"/>
      <c r="Y21" s="109"/>
      <c r="Z21" s="108"/>
      <c r="AA21" s="108"/>
      <c r="AB21" s="108"/>
      <c r="AC21" s="109"/>
      <c r="AD21" s="109"/>
      <c r="AE21" s="145"/>
      <c r="AF21" s="109"/>
      <c r="AG21" s="109"/>
      <c r="AH21" s="118"/>
    </row>
    <row r="22" spans="1:34" s="110" customFormat="1" x14ac:dyDescent="0.2">
      <c r="A22" s="110">
        <v>15</v>
      </c>
      <c r="B22" s="113" t="s">
        <v>322</v>
      </c>
      <c r="C22" s="109" t="s">
        <v>35</v>
      </c>
      <c r="D22" s="108" t="s">
        <v>306</v>
      </c>
      <c r="E22" s="109" t="s">
        <v>35</v>
      </c>
      <c r="F22" s="145" t="s">
        <v>307</v>
      </c>
      <c r="G22" s="145"/>
      <c r="H22" s="114"/>
      <c r="I22" s="115">
        <v>7</v>
      </c>
      <c r="J22" s="145">
        <v>2.2000000000000002</v>
      </c>
      <c r="K22" s="116">
        <v>16</v>
      </c>
      <c r="L22" s="108" t="s">
        <v>308</v>
      </c>
      <c r="M22" s="108">
        <v>16</v>
      </c>
      <c r="N22" s="114">
        <v>3.5</v>
      </c>
      <c r="O22" s="108" t="s">
        <v>309</v>
      </c>
      <c r="P22" s="109"/>
      <c r="Q22" s="109"/>
      <c r="R22" s="108" t="s">
        <v>307</v>
      </c>
      <c r="S22" s="109"/>
      <c r="T22" s="109" t="s">
        <v>35</v>
      </c>
      <c r="U22" s="108"/>
      <c r="V22" s="107" t="s">
        <v>310</v>
      </c>
      <c r="W22" s="109" t="s">
        <v>35</v>
      </c>
      <c r="X22" s="108" t="s">
        <v>307</v>
      </c>
      <c r="Y22" s="109">
        <v>0.83</v>
      </c>
      <c r="Z22" s="108">
        <v>1</v>
      </c>
      <c r="AA22" s="108">
        <v>3</v>
      </c>
      <c r="AB22" s="109" t="s">
        <v>35</v>
      </c>
      <c r="AC22" s="108" t="s">
        <v>307</v>
      </c>
      <c r="AD22" s="109" t="s">
        <v>35</v>
      </c>
      <c r="AE22" s="145"/>
      <c r="AF22" s="109" t="s">
        <v>35</v>
      </c>
      <c r="AG22" s="109" t="s">
        <v>35</v>
      </c>
      <c r="AH22" s="118"/>
    </row>
    <row r="23" spans="1:34" s="110" customFormat="1" x14ac:dyDescent="0.2">
      <c r="A23" s="110">
        <v>16</v>
      </c>
      <c r="B23" s="113" t="s">
        <v>323</v>
      </c>
      <c r="C23" s="109" t="s">
        <v>35</v>
      </c>
      <c r="D23" s="108" t="s">
        <v>306</v>
      </c>
      <c r="E23" s="109" t="s">
        <v>35</v>
      </c>
      <c r="F23" s="145" t="s">
        <v>307</v>
      </c>
      <c r="G23" s="145"/>
      <c r="H23" s="114"/>
      <c r="I23" s="108">
        <v>11.5</v>
      </c>
      <c r="J23" s="145">
        <v>2.5</v>
      </c>
      <c r="K23" s="116">
        <v>13</v>
      </c>
      <c r="L23" s="108" t="s">
        <v>312</v>
      </c>
      <c r="M23" s="108">
        <v>13</v>
      </c>
      <c r="N23" s="114">
        <v>6</v>
      </c>
      <c r="O23" s="108" t="s">
        <v>309</v>
      </c>
      <c r="P23" s="109"/>
      <c r="Q23" s="109"/>
      <c r="R23" s="108" t="s">
        <v>307</v>
      </c>
      <c r="S23" s="109"/>
      <c r="T23" s="109" t="s">
        <v>35</v>
      </c>
      <c r="U23" s="108"/>
      <c r="V23" s="107" t="s">
        <v>310</v>
      </c>
      <c r="W23" s="109" t="s">
        <v>35</v>
      </c>
      <c r="X23" s="108" t="s">
        <v>307</v>
      </c>
      <c r="Y23" s="109">
        <v>0.83</v>
      </c>
      <c r="Z23" s="108">
        <v>1</v>
      </c>
      <c r="AA23" s="108">
        <v>3</v>
      </c>
      <c r="AB23" s="109" t="s">
        <v>35</v>
      </c>
      <c r="AC23" s="108" t="s">
        <v>307</v>
      </c>
      <c r="AD23" s="109" t="s">
        <v>35</v>
      </c>
      <c r="AE23" s="145"/>
      <c r="AF23" s="109" t="s">
        <v>35</v>
      </c>
      <c r="AG23" s="109" t="s">
        <v>35</v>
      </c>
      <c r="AH23" s="118"/>
    </row>
    <row r="24" spans="1:34" s="110" customFormat="1" x14ac:dyDescent="0.2">
      <c r="A24" s="110">
        <v>17</v>
      </c>
      <c r="B24" s="113" t="s">
        <v>324</v>
      </c>
      <c r="C24" s="109" t="s">
        <v>35</v>
      </c>
      <c r="D24" s="108" t="s">
        <v>306</v>
      </c>
      <c r="E24" s="109" t="s">
        <v>35</v>
      </c>
      <c r="F24" s="145" t="s">
        <v>307</v>
      </c>
      <c r="G24" s="145"/>
      <c r="H24" s="114"/>
      <c r="I24" s="115">
        <v>7</v>
      </c>
      <c r="J24" s="145">
        <v>2.2000000000000002</v>
      </c>
      <c r="K24" s="116">
        <v>16</v>
      </c>
      <c r="L24" s="108" t="s">
        <v>308</v>
      </c>
      <c r="M24" s="108">
        <v>16</v>
      </c>
      <c r="N24" s="114">
        <v>3.5</v>
      </c>
      <c r="O24" s="108" t="s">
        <v>309</v>
      </c>
      <c r="P24" s="109"/>
      <c r="Q24" s="109"/>
      <c r="R24" s="108" t="s">
        <v>307</v>
      </c>
      <c r="S24" s="109"/>
      <c r="T24" s="109" t="s">
        <v>35</v>
      </c>
      <c r="U24" s="108"/>
      <c r="V24" s="107" t="s">
        <v>310</v>
      </c>
      <c r="W24" s="109" t="s">
        <v>35</v>
      </c>
      <c r="X24" s="108" t="s">
        <v>307</v>
      </c>
      <c r="Y24" s="109">
        <v>0.83</v>
      </c>
      <c r="Z24" s="108">
        <v>1</v>
      </c>
      <c r="AA24" s="108">
        <v>3</v>
      </c>
      <c r="AB24" s="109" t="s">
        <v>35</v>
      </c>
      <c r="AC24" s="108" t="s">
        <v>307</v>
      </c>
      <c r="AD24" s="109" t="s">
        <v>35</v>
      </c>
      <c r="AE24" s="145"/>
      <c r="AF24" s="109" t="s">
        <v>35</v>
      </c>
      <c r="AG24" s="109" t="s">
        <v>35</v>
      </c>
      <c r="AH24" s="118"/>
    </row>
    <row r="25" spans="1:34" s="110" customFormat="1" x14ac:dyDescent="0.2">
      <c r="A25" s="110">
        <v>18</v>
      </c>
      <c r="B25" s="113" t="s">
        <v>325</v>
      </c>
      <c r="C25" s="109" t="s">
        <v>35</v>
      </c>
      <c r="D25" s="108" t="s">
        <v>306</v>
      </c>
      <c r="E25" s="109" t="s">
        <v>35</v>
      </c>
      <c r="F25" s="145" t="s">
        <v>307</v>
      </c>
      <c r="G25" s="145"/>
      <c r="H25" s="114"/>
      <c r="I25" s="108">
        <v>11.5</v>
      </c>
      <c r="J25" s="145">
        <v>2.5</v>
      </c>
      <c r="K25" s="116">
        <v>13</v>
      </c>
      <c r="L25" s="108" t="s">
        <v>312</v>
      </c>
      <c r="M25" s="108">
        <v>13</v>
      </c>
      <c r="N25" s="114">
        <v>6</v>
      </c>
      <c r="O25" s="108" t="s">
        <v>309</v>
      </c>
      <c r="P25" s="109"/>
      <c r="Q25" s="109"/>
      <c r="R25" s="108" t="s">
        <v>307</v>
      </c>
      <c r="S25" s="109"/>
      <c r="T25" s="109" t="s">
        <v>35</v>
      </c>
      <c r="U25" s="108"/>
      <c r="V25" s="107" t="s">
        <v>310</v>
      </c>
      <c r="W25" s="109" t="s">
        <v>35</v>
      </c>
      <c r="X25" s="108" t="s">
        <v>307</v>
      </c>
      <c r="Y25" s="109">
        <v>0.83</v>
      </c>
      <c r="Z25" s="108">
        <v>1</v>
      </c>
      <c r="AA25" s="108">
        <v>3</v>
      </c>
      <c r="AB25" s="109" t="s">
        <v>35</v>
      </c>
      <c r="AC25" s="108" t="s">
        <v>307</v>
      </c>
      <c r="AD25" s="109" t="s">
        <v>35</v>
      </c>
      <c r="AE25" s="145"/>
      <c r="AF25" s="109" t="s">
        <v>35</v>
      </c>
      <c r="AG25" s="109" t="s">
        <v>35</v>
      </c>
      <c r="AH25" s="118"/>
    </row>
    <row r="26" spans="1:34" s="110" customFormat="1" x14ac:dyDescent="0.2">
      <c r="A26" s="110">
        <v>19</v>
      </c>
      <c r="B26" s="113" t="s">
        <v>326</v>
      </c>
      <c r="C26" s="109" t="s">
        <v>35</v>
      </c>
      <c r="D26" s="108" t="s">
        <v>306</v>
      </c>
      <c r="E26" s="109" t="s">
        <v>35</v>
      </c>
      <c r="F26" s="145" t="s">
        <v>307</v>
      </c>
      <c r="G26" s="145" t="s">
        <v>307</v>
      </c>
      <c r="H26" s="114">
        <v>9</v>
      </c>
      <c r="I26" s="108">
        <v>10.3</v>
      </c>
      <c r="J26" s="145">
        <v>2.6</v>
      </c>
      <c r="K26" s="145">
        <v>9.1999999999999993</v>
      </c>
      <c r="L26" s="108" t="s">
        <v>312</v>
      </c>
      <c r="M26" s="108">
        <v>9.1999999999999993</v>
      </c>
      <c r="N26" s="119">
        <f>0.4*M26*3^(1/2)*Y26</f>
        <v>4.4617628802974263</v>
      </c>
      <c r="O26" s="108">
        <v>19</v>
      </c>
      <c r="P26" s="109" t="s">
        <v>35</v>
      </c>
      <c r="Q26" s="109"/>
      <c r="R26" s="109" t="s">
        <v>35</v>
      </c>
      <c r="S26" s="109"/>
      <c r="T26" s="145" t="s">
        <v>307</v>
      </c>
      <c r="U26" s="108"/>
      <c r="V26" s="107" t="s">
        <v>310</v>
      </c>
      <c r="W26" s="108" t="s">
        <v>307</v>
      </c>
      <c r="X26" s="109" t="s">
        <v>35</v>
      </c>
      <c r="Y26" s="109">
        <v>0.7</v>
      </c>
      <c r="Z26" s="108">
        <v>1</v>
      </c>
      <c r="AA26" s="108">
        <v>3</v>
      </c>
      <c r="AB26" s="109" t="s">
        <v>35</v>
      </c>
      <c r="AC26" s="108" t="s">
        <v>307</v>
      </c>
      <c r="AD26" s="109" t="s">
        <v>35</v>
      </c>
      <c r="AE26" s="145"/>
      <c r="AF26" s="145" t="s">
        <v>307</v>
      </c>
      <c r="AG26" s="144">
        <v>200</v>
      </c>
      <c r="AH26" s="118"/>
    </row>
    <row r="27" spans="1:34" s="110" customFormat="1" x14ac:dyDescent="0.2">
      <c r="A27" s="110">
        <v>20</v>
      </c>
      <c r="B27" s="113" t="s">
        <v>327</v>
      </c>
      <c r="C27" s="109" t="s">
        <v>35</v>
      </c>
      <c r="D27" s="108" t="s">
        <v>306</v>
      </c>
      <c r="E27" s="109" t="s">
        <v>35</v>
      </c>
      <c r="F27" s="145" t="s">
        <v>307</v>
      </c>
      <c r="G27" s="145" t="s">
        <v>307</v>
      </c>
      <c r="H27" s="114">
        <v>9</v>
      </c>
      <c r="I27" s="108">
        <v>12.8</v>
      </c>
      <c r="J27" s="145">
        <v>3.1</v>
      </c>
      <c r="K27" s="145">
        <v>11.5</v>
      </c>
      <c r="L27" s="108" t="s">
        <v>312</v>
      </c>
      <c r="M27" s="108">
        <v>11.5</v>
      </c>
      <c r="N27" s="119">
        <f>0.4*M27*3^(1/2)*Y27</f>
        <v>5.5772036003717851</v>
      </c>
      <c r="O27" s="108">
        <v>23</v>
      </c>
      <c r="P27" s="109" t="s">
        <v>35</v>
      </c>
      <c r="Q27" s="109"/>
      <c r="R27" s="109" t="s">
        <v>35</v>
      </c>
      <c r="S27" s="109"/>
      <c r="T27" s="145" t="s">
        <v>307</v>
      </c>
      <c r="U27" s="108"/>
      <c r="V27" s="107" t="s">
        <v>310</v>
      </c>
      <c r="W27" s="108" t="s">
        <v>307</v>
      </c>
      <c r="X27" s="109" t="s">
        <v>35</v>
      </c>
      <c r="Y27" s="109">
        <v>0.7</v>
      </c>
      <c r="Z27" s="108">
        <v>1</v>
      </c>
      <c r="AA27" s="108">
        <v>3</v>
      </c>
      <c r="AB27" s="109" t="s">
        <v>35</v>
      </c>
      <c r="AC27" s="108" t="s">
        <v>307</v>
      </c>
      <c r="AD27" s="109" t="s">
        <v>35</v>
      </c>
      <c r="AE27" s="145"/>
      <c r="AF27" s="145" t="s">
        <v>307</v>
      </c>
      <c r="AG27" s="144">
        <v>200</v>
      </c>
      <c r="AH27" s="118"/>
    </row>
    <row r="28" spans="1:34" s="110" customFormat="1" x14ac:dyDescent="0.2">
      <c r="A28" s="110">
        <v>21</v>
      </c>
      <c r="B28" s="113" t="s">
        <v>328</v>
      </c>
      <c r="C28" s="109" t="s">
        <v>35</v>
      </c>
      <c r="D28" s="108" t="s">
        <v>306</v>
      </c>
      <c r="E28" s="109" t="s">
        <v>35</v>
      </c>
      <c r="F28" s="145" t="s">
        <v>307</v>
      </c>
      <c r="G28" s="145" t="s">
        <v>307</v>
      </c>
      <c r="H28" s="114">
        <v>9</v>
      </c>
      <c r="I28" s="108">
        <v>14.4</v>
      </c>
      <c r="J28" s="145">
        <v>3.4</v>
      </c>
      <c r="K28" s="120">
        <v>13</v>
      </c>
      <c r="L28" s="108" t="s">
        <v>312</v>
      </c>
      <c r="M28" s="108">
        <v>13</v>
      </c>
      <c r="N28" s="119">
        <f>0.4*M28*3^(1/2)*Y28</f>
        <v>6.3046649395507126</v>
      </c>
      <c r="O28" s="108">
        <v>26</v>
      </c>
      <c r="P28" s="109" t="s">
        <v>35</v>
      </c>
      <c r="Q28" s="109"/>
      <c r="R28" s="109" t="s">
        <v>35</v>
      </c>
      <c r="S28" s="109"/>
      <c r="T28" s="145" t="s">
        <v>307</v>
      </c>
      <c r="U28" s="108"/>
      <c r="V28" s="107" t="s">
        <v>310</v>
      </c>
      <c r="W28" s="108" t="s">
        <v>307</v>
      </c>
      <c r="X28" s="109" t="s">
        <v>35</v>
      </c>
      <c r="Y28" s="109">
        <v>0.7</v>
      </c>
      <c r="Z28" s="108">
        <v>1</v>
      </c>
      <c r="AA28" s="108">
        <v>3</v>
      </c>
      <c r="AB28" s="109" t="s">
        <v>35</v>
      </c>
      <c r="AC28" s="108" t="s">
        <v>307</v>
      </c>
      <c r="AD28" s="109" t="s">
        <v>35</v>
      </c>
      <c r="AE28" s="145"/>
      <c r="AF28" s="145" t="s">
        <v>307</v>
      </c>
      <c r="AG28" s="144">
        <v>200</v>
      </c>
      <c r="AH28" s="118"/>
    </row>
    <row r="29" spans="1:34" s="110" customFormat="1" x14ac:dyDescent="0.2">
      <c r="A29" s="110">
        <v>22</v>
      </c>
      <c r="B29" s="113" t="s">
        <v>329</v>
      </c>
      <c r="C29" s="109" t="s">
        <v>35</v>
      </c>
      <c r="D29" s="108" t="s">
        <v>306</v>
      </c>
      <c r="E29" s="109" t="s">
        <v>35</v>
      </c>
      <c r="F29" s="145" t="s">
        <v>307</v>
      </c>
      <c r="G29" s="145" t="s">
        <v>307</v>
      </c>
      <c r="H29" s="114">
        <v>9</v>
      </c>
      <c r="I29" s="108">
        <v>16.100000000000001</v>
      </c>
      <c r="J29" s="145">
        <v>4.3</v>
      </c>
      <c r="K29" s="120">
        <v>22</v>
      </c>
      <c r="L29" s="108" t="s">
        <v>312</v>
      </c>
      <c r="M29" s="108">
        <v>22</v>
      </c>
      <c r="N29" s="114">
        <v>8</v>
      </c>
      <c r="O29" s="108">
        <v>5</v>
      </c>
      <c r="P29" s="109" t="s">
        <v>35</v>
      </c>
      <c r="Q29" s="109"/>
      <c r="R29" s="108" t="s">
        <v>307</v>
      </c>
      <c r="S29" s="109"/>
      <c r="T29" s="109" t="s">
        <v>35</v>
      </c>
      <c r="U29" s="108"/>
      <c r="V29" s="107" t="s">
        <v>310</v>
      </c>
      <c r="W29" s="109" t="s">
        <v>35</v>
      </c>
      <c r="X29" s="108" t="s">
        <v>307</v>
      </c>
      <c r="Y29" s="109">
        <v>0.7</v>
      </c>
      <c r="Z29" s="108">
        <v>1</v>
      </c>
      <c r="AA29" s="108">
        <v>3</v>
      </c>
      <c r="AB29" s="109" t="s">
        <v>35</v>
      </c>
      <c r="AC29" s="108" t="s">
        <v>307</v>
      </c>
      <c r="AD29" s="109" t="s">
        <v>35</v>
      </c>
      <c r="AE29" s="145"/>
      <c r="AF29" s="145" t="s">
        <v>307</v>
      </c>
      <c r="AG29" s="144">
        <v>200</v>
      </c>
      <c r="AH29" s="118"/>
    </row>
    <row r="30" spans="1:34" s="110" customFormat="1" x14ac:dyDescent="0.2">
      <c r="A30" s="110">
        <v>23</v>
      </c>
      <c r="B30" s="113" t="s">
        <v>330</v>
      </c>
      <c r="C30" s="109" t="s">
        <v>35</v>
      </c>
      <c r="D30" s="108" t="s">
        <v>306</v>
      </c>
      <c r="E30" s="109" t="s">
        <v>35</v>
      </c>
      <c r="F30" s="145" t="s">
        <v>307</v>
      </c>
      <c r="G30" s="145" t="s">
        <v>307</v>
      </c>
      <c r="H30" s="114">
        <v>9</v>
      </c>
      <c r="I30" s="108">
        <v>19.600000000000001</v>
      </c>
      <c r="J30" s="114">
        <v>5</v>
      </c>
      <c r="K30" s="120">
        <v>18</v>
      </c>
      <c r="L30" s="108" t="s">
        <v>312</v>
      </c>
      <c r="M30" s="108">
        <v>18</v>
      </c>
      <c r="N30" s="119">
        <f t="shared" ref="N30:N37" si="0">0.4*M30*3^(1/2)*Y30</f>
        <v>8.7295360701471409</v>
      </c>
      <c r="O30" s="108">
        <v>30</v>
      </c>
      <c r="P30" s="109" t="s">
        <v>35</v>
      </c>
      <c r="Q30" s="109"/>
      <c r="R30" s="109" t="s">
        <v>35</v>
      </c>
      <c r="S30" s="109"/>
      <c r="T30" s="145" t="s">
        <v>307</v>
      </c>
      <c r="U30" s="108"/>
      <c r="V30" s="107" t="s">
        <v>310</v>
      </c>
      <c r="W30" s="108" t="s">
        <v>307</v>
      </c>
      <c r="X30" s="109" t="s">
        <v>35</v>
      </c>
      <c r="Y30" s="109">
        <v>0.7</v>
      </c>
      <c r="Z30" s="108">
        <v>2</v>
      </c>
      <c r="AA30" s="108">
        <v>3</v>
      </c>
      <c r="AB30" s="109" t="s">
        <v>35</v>
      </c>
      <c r="AC30" s="108" t="s">
        <v>307</v>
      </c>
      <c r="AD30" s="109" t="s">
        <v>35</v>
      </c>
      <c r="AE30" s="145"/>
      <c r="AF30" s="145" t="s">
        <v>307</v>
      </c>
      <c r="AG30" s="144">
        <v>200</v>
      </c>
      <c r="AH30" s="118"/>
    </row>
    <row r="31" spans="1:34" s="110" customFormat="1" x14ac:dyDescent="0.2">
      <c r="A31" s="110">
        <v>24</v>
      </c>
      <c r="B31" s="113" t="s">
        <v>331</v>
      </c>
      <c r="C31" s="109" t="s">
        <v>35</v>
      </c>
      <c r="D31" s="108" t="s">
        <v>306</v>
      </c>
      <c r="E31" s="109" t="s">
        <v>35</v>
      </c>
      <c r="F31" s="145" t="s">
        <v>307</v>
      </c>
      <c r="G31" s="145" t="s">
        <v>307</v>
      </c>
      <c r="H31" s="114">
        <v>9</v>
      </c>
      <c r="I31" s="108">
        <v>27.3</v>
      </c>
      <c r="J31" s="114">
        <v>7</v>
      </c>
      <c r="K31" s="116">
        <v>24.5</v>
      </c>
      <c r="L31" s="108" t="s">
        <v>312</v>
      </c>
      <c r="M31" s="108">
        <v>24.5</v>
      </c>
      <c r="N31" s="119">
        <f t="shared" si="0"/>
        <v>11.881868539922497</v>
      </c>
      <c r="O31" s="108">
        <v>30</v>
      </c>
      <c r="P31" s="109" t="s">
        <v>35</v>
      </c>
      <c r="Q31" s="109"/>
      <c r="R31" s="109" t="s">
        <v>35</v>
      </c>
      <c r="S31" s="109"/>
      <c r="T31" s="145" t="s">
        <v>307</v>
      </c>
      <c r="U31" s="108"/>
      <c r="V31" s="107" t="s">
        <v>310</v>
      </c>
      <c r="W31" s="108" t="s">
        <v>307</v>
      </c>
      <c r="X31" s="109" t="s">
        <v>35</v>
      </c>
      <c r="Y31" s="109">
        <v>0.7</v>
      </c>
      <c r="Z31" s="108">
        <v>2</v>
      </c>
      <c r="AA31" s="108">
        <v>3</v>
      </c>
      <c r="AB31" s="109" t="s">
        <v>35</v>
      </c>
      <c r="AC31" s="108" t="s">
        <v>307</v>
      </c>
      <c r="AD31" s="109" t="s">
        <v>35</v>
      </c>
      <c r="AE31" s="145"/>
      <c r="AF31" s="145" t="s">
        <v>307</v>
      </c>
      <c r="AG31" s="144">
        <v>500</v>
      </c>
      <c r="AH31" s="118"/>
    </row>
    <row r="32" spans="1:34" s="110" customFormat="1" x14ac:dyDescent="0.2">
      <c r="A32" s="110">
        <v>25</v>
      </c>
      <c r="B32" s="113" t="s">
        <v>425</v>
      </c>
      <c r="C32" s="109" t="s">
        <v>35</v>
      </c>
      <c r="D32" s="108" t="s">
        <v>306</v>
      </c>
      <c r="E32" s="109" t="s">
        <v>35</v>
      </c>
      <c r="F32" s="145" t="s">
        <v>307</v>
      </c>
      <c r="G32" s="145"/>
      <c r="H32" s="114"/>
      <c r="I32" s="108">
        <v>32.5</v>
      </c>
      <c r="J32" s="114">
        <v>8.65</v>
      </c>
      <c r="K32" s="116">
        <v>19.5</v>
      </c>
      <c r="L32" s="108" t="s">
        <v>312</v>
      </c>
      <c r="M32" s="108">
        <v>28.5</v>
      </c>
      <c r="N32" s="114">
        <v>15.6</v>
      </c>
      <c r="O32" s="108">
        <v>38</v>
      </c>
      <c r="P32" s="109" t="s">
        <v>35</v>
      </c>
      <c r="Q32" s="109"/>
      <c r="R32" s="109" t="s">
        <v>35</v>
      </c>
      <c r="S32" s="109"/>
      <c r="T32" s="145" t="s">
        <v>307</v>
      </c>
      <c r="U32" s="108"/>
      <c r="V32" s="107"/>
      <c r="W32" s="108" t="s">
        <v>307</v>
      </c>
      <c r="X32" s="109" t="s">
        <v>35</v>
      </c>
      <c r="Y32" s="109">
        <v>0.64</v>
      </c>
      <c r="Z32" s="108">
        <v>2</v>
      </c>
      <c r="AA32" s="108">
        <v>3</v>
      </c>
      <c r="AB32" s="109" t="s">
        <v>35</v>
      </c>
      <c r="AC32" s="108" t="s">
        <v>307</v>
      </c>
      <c r="AD32" s="109" t="s">
        <v>35</v>
      </c>
      <c r="AE32" s="145"/>
      <c r="AF32" s="145"/>
      <c r="AG32" s="144"/>
      <c r="AH32" s="118"/>
    </row>
    <row r="33" spans="1:34" x14ac:dyDescent="0.2">
      <c r="A33" s="110">
        <v>26</v>
      </c>
      <c r="B33" s="113" t="s">
        <v>332</v>
      </c>
      <c r="C33" s="109" t="s">
        <v>35</v>
      </c>
      <c r="D33" s="108" t="s">
        <v>306</v>
      </c>
      <c r="E33" s="109" t="s">
        <v>35</v>
      </c>
      <c r="F33" s="145" t="s">
        <v>307</v>
      </c>
      <c r="G33" s="145"/>
      <c r="H33" s="114"/>
      <c r="I33" s="108">
        <v>7.1</v>
      </c>
      <c r="J33" s="145">
        <v>1.5</v>
      </c>
      <c r="K33" s="122">
        <v>4</v>
      </c>
      <c r="L33" s="108" t="s">
        <v>312</v>
      </c>
      <c r="M33" s="115">
        <v>4</v>
      </c>
      <c r="N33" s="119">
        <f t="shared" si="0"/>
        <v>1.8290456527927346</v>
      </c>
      <c r="O33" s="108">
        <v>20</v>
      </c>
      <c r="P33" s="123" t="s">
        <v>35</v>
      </c>
      <c r="Q33" s="123"/>
      <c r="R33" s="109" t="s">
        <v>35</v>
      </c>
      <c r="S33" s="123"/>
      <c r="T33" s="145" t="s">
        <v>307</v>
      </c>
      <c r="U33" s="108"/>
      <c r="V33" s="107" t="s">
        <v>310</v>
      </c>
      <c r="W33" s="108" t="s">
        <v>307</v>
      </c>
      <c r="X33" s="109" t="s">
        <v>35</v>
      </c>
      <c r="Y33" s="109">
        <v>0.66</v>
      </c>
      <c r="Z33" s="108">
        <v>1</v>
      </c>
      <c r="AA33" s="108">
        <v>3</v>
      </c>
      <c r="AB33" s="109" t="s">
        <v>35</v>
      </c>
      <c r="AC33" s="108" t="s">
        <v>307</v>
      </c>
      <c r="AD33" s="109" t="s">
        <v>35</v>
      </c>
      <c r="AE33" s="145"/>
      <c r="AF33" s="145" t="s">
        <v>307</v>
      </c>
      <c r="AG33" s="109" t="s">
        <v>35</v>
      </c>
    </row>
    <row r="34" spans="1:34" x14ac:dyDescent="0.2">
      <c r="A34" s="110">
        <v>27</v>
      </c>
      <c r="B34" s="113" t="s">
        <v>333</v>
      </c>
      <c r="C34" s="109" t="s">
        <v>35</v>
      </c>
      <c r="D34" s="108" t="s">
        <v>306</v>
      </c>
      <c r="E34" s="109" t="s">
        <v>35</v>
      </c>
      <c r="F34" s="145" t="s">
        <v>307</v>
      </c>
      <c r="G34" s="145"/>
      <c r="H34" s="114"/>
      <c r="I34" s="108">
        <v>8.5</v>
      </c>
      <c r="J34" s="145">
        <v>2.1</v>
      </c>
      <c r="K34" s="109">
        <v>5.5</v>
      </c>
      <c r="L34" s="108" t="s">
        <v>312</v>
      </c>
      <c r="M34" s="115">
        <v>5.5</v>
      </c>
      <c r="N34" s="119">
        <f t="shared" si="0"/>
        <v>2.7054633614225865</v>
      </c>
      <c r="O34" s="108">
        <v>22</v>
      </c>
      <c r="P34" s="123" t="s">
        <v>35</v>
      </c>
      <c r="Q34" s="123"/>
      <c r="R34" s="109" t="s">
        <v>35</v>
      </c>
      <c r="S34" s="123"/>
      <c r="T34" s="145" t="s">
        <v>307</v>
      </c>
      <c r="U34" s="108"/>
      <c r="V34" s="107" t="s">
        <v>310</v>
      </c>
      <c r="W34" s="108" t="s">
        <v>307</v>
      </c>
      <c r="X34" s="109" t="s">
        <v>35</v>
      </c>
      <c r="Y34" s="109">
        <v>0.71</v>
      </c>
      <c r="Z34" s="108">
        <v>1</v>
      </c>
      <c r="AA34" s="108">
        <v>3</v>
      </c>
      <c r="AB34" s="109" t="s">
        <v>35</v>
      </c>
      <c r="AC34" s="108" t="s">
        <v>307</v>
      </c>
      <c r="AD34" s="109" t="s">
        <v>35</v>
      </c>
      <c r="AE34" s="145"/>
      <c r="AF34" s="145" t="s">
        <v>307</v>
      </c>
      <c r="AG34" s="109" t="s">
        <v>35</v>
      </c>
    </row>
    <row r="35" spans="1:34" x14ac:dyDescent="0.2">
      <c r="A35" s="110">
        <v>28</v>
      </c>
      <c r="B35" s="113" t="s">
        <v>334</v>
      </c>
      <c r="C35" s="109" t="s">
        <v>35</v>
      </c>
      <c r="D35" s="108" t="s">
        <v>306</v>
      </c>
      <c r="E35" s="109" t="s">
        <v>35</v>
      </c>
      <c r="F35" s="145" t="s">
        <v>307</v>
      </c>
      <c r="G35" s="145"/>
      <c r="H35" s="114"/>
      <c r="I35" s="108">
        <v>10.1</v>
      </c>
      <c r="J35" s="145">
        <v>2.5</v>
      </c>
      <c r="K35" s="109">
        <v>7</v>
      </c>
      <c r="L35" s="108" t="s">
        <v>312</v>
      </c>
      <c r="M35" s="115">
        <v>7</v>
      </c>
      <c r="N35" s="119">
        <f t="shared" si="0"/>
        <v>3.4918144280588566</v>
      </c>
      <c r="O35" s="108">
        <v>24</v>
      </c>
      <c r="P35" s="123" t="s">
        <v>35</v>
      </c>
      <c r="Q35" s="123"/>
      <c r="R35" s="109" t="s">
        <v>35</v>
      </c>
      <c r="S35" s="123"/>
      <c r="T35" s="145" t="s">
        <v>307</v>
      </c>
      <c r="U35" s="108"/>
      <c r="V35" s="107" t="s">
        <v>310</v>
      </c>
      <c r="W35" s="108" t="s">
        <v>307</v>
      </c>
      <c r="X35" s="109" t="s">
        <v>35</v>
      </c>
      <c r="Y35" s="109">
        <v>0.72</v>
      </c>
      <c r="Z35" s="108">
        <v>1</v>
      </c>
      <c r="AA35" s="108">
        <v>3</v>
      </c>
      <c r="AB35" s="109" t="s">
        <v>35</v>
      </c>
      <c r="AC35" s="108" t="s">
        <v>307</v>
      </c>
      <c r="AD35" s="109" t="s">
        <v>35</v>
      </c>
      <c r="AE35" s="145"/>
      <c r="AF35" s="145" t="s">
        <v>307</v>
      </c>
      <c r="AG35" s="109" t="s">
        <v>35</v>
      </c>
    </row>
    <row r="36" spans="1:34" x14ac:dyDescent="0.2">
      <c r="A36" s="110">
        <v>29</v>
      </c>
      <c r="B36" s="113" t="s">
        <v>335</v>
      </c>
      <c r="C36" s="109" t="s">
        <v>35</v>
      </c>
      <c r="D36" s="108" t="s">
        <v>306</v>
      </c>
      <c r="E36" s="109" t="s">
        <v>35</v>
      </c>
      <c r="F36" s="145" t="s">
        <v>307</v>
      </c>
      <c r="G36" s="145"/>
      <c r="H36" s="114"/>
      <c r="I36" s="108">
        <v>7.1</v>
      </c>
      <c r="J36" s="145">
        <v>1.5</v>
      </c>
      <c r="K36" s="122">
        <v>4</v>
      </c>
      <c r="L36" s="108" t="s">
        <v>312</v>
      </c>
      <c r="M36" s="115">
        <v>4</v>
      </c>
      <c r="N36" s="119">
        <f t="shared" si="0"/>
        <v>1.8290456527927346</v>
      </c>
      <c r="O36" s="108">
        <v>20</v>
      </c>
      <c r="P36" s="123" t="s">
        <v>35</v>
      </c>
      <c r="Q36" s="123"/>
      <c r="R36" s="109" t="s">
        <v>35</v>
      </c>
      <c r="S36" s="123"/>
      <c r="T36" s="145" t="s">
        <v>307</v>
      </c>
      <c r="U36" s="108"/>
      <c r="V36" s="107" t="s">
        <v>310</v>
      </c>
      <c r="W36" s="108" t="s">
        <v>307</v>
      </c>
      <c r="X36" s="109" t="s">
        <v>35</v>
      </c>
      <c r="Y36" s="109">
        <v>0.66</v>
      </c>
      <c r="Z36" s="108">
        <v>1</v>
      </c>
      <c r="AA36" s="108">
        <v>3</v>
      </c>
      <c r="AB36" s="109" t="s">
        <v>35</v>
      </c>
      <c r="AC36" s="108" t="s">
        <v>307</v>
      </c>
      <c r="AD36" s="109" t="s">
        <v>35</v>
      </c>
      <c r="AE36" s="145"/>
      <c r="AF36" s="145" t="s">
        <v>307</v>
      </c>
      <c r="AG36" s="109" t="s">
        <v>35</v>
      </c>
    </row>
    <row r="37" spans="1:34" x14ac:dyDescent="0.2">
      <c r="A37" s="110">
        <v>30</v>
      </c>
      <c r="B37" s="113" t="s">
        <v>336</v>
      </c>
      <c r="C37" s="109" t="s">
        <v>35</v>
      </c>
      <c r="D37" s="108" t="s">
        <v>306</v>
      </c>
      <c r="E37" s="109" t="s">
        <v>35</v>
      </c>
      <c r="F37" s="145" t="s">
        <v>307</v>
      </c>
      <c r="G37" s="145"/>
      <c r="H37" s="114"/>
      <c r="I37" s="108">
        <v>8.5</v>
      </c>
      <c r="J37" s="145">
        <v>2.1</v>
      </c>
      <c r="K37" s="109">
        <v>5.5</v>
      </c>
      <c r="L37" s="108" t="s">
        <v>312</v>
      </c>
      <c r="M37" s="115">
        <v>5.5</v>
      </c>
      <c r="N37" s="119">
        <f t="shared" si="0"/>
        <v>2.7054633614225865</v>
      </c>
      <c r="O37" s="108">
        <v>22</v>
      </c>
      <c r="P37" s="123" t="s">
        <v>35</v>
      </c>
      <c r="Q37" s="123"/>
      <c r="R37" s="109" t="s">
        <v>35</v>
      </c>
      <c r="S37" s="123"/>
      <c r="T37" s="145" t="s">
        <v>307</v>
      </c>
      <c r="U37" s="108"/>
      <c r="V37" s="107" t="s">
        <v>310</v>
      </c>
      <c r="W37" s="108" t="s">
        <v>307</v>
      </c>
      <c r="X37" s="109" t="s">
        <v>35</v>
      </c>
      <c r="Y37" s="109">
        <v>0.71</v>
      </c>
      <c r="Z37" s="108">
        <v>1</v>
      </c>
      <c r="AA37" s="108">
        <v>3</v>
      </c>
      <c r="AB37" s="109" t="s">
        <v>35</v>
      </c>
      <c r="AC37" s="108" t="s">
        <v>307</v>
      </c>
      <c r="AD37" s="109" t="s">
        <v>35</v>
      </c>
      <c r="AE37" s="145"/>
      <c r="AF37" s="145" t="s">
        <v>307</v>
      </c>
      <c r="AG37" s="109" t="s">
        <v>35</v>
      </c>
    </row>
    <row r="38" spans="1:34" x14ac:dyDescent="0.2">
      <c r="A38" s="110">
        <v>31</v>
      </c>
      <c r="B38" s="113" t="s">
        <v>337</v>
      </c>
      <c r="C38" s="109" t="s">
        <v>35</v>
      </c>
      <c r="D38" s="108" t="s">
        <v>306</v>
      </c>
      <c r="E38" s="109" t="s">
        <v>35</v>
      </c>
      <c r="F38" s="145" t="s">
        <v>307</v>
      </c>
      <c r="G38" s="145"/>
      <c r="H38" s="114"/>
      <c r="I38" s="108">
        <v>8.1999999999999993</v>
      </c>
      <c r="J38" s="145">
        <v>1.6</v>
      </c>
      <c r="K38" s="125">
        <v>16</v>
      </c>
      <c r="L38" s="108" t="s">
        <v>308</v>
      </c>
      <c r="M38" s="108">
        <v>16</v>
      </c>
      <c r="N38" s="122">
        <v>3.5</v>
      </c>
      <c r="O38" s="108" t="s">
        <v>309</v>
      </c>
      <c r="P38" s="123" t="s">
        <v>35</v>
      </c>
      <c r="Q38" s="123"/>
      <c r="R38" s="109" t="s">
        <v>35</v>
      </c>
      <c r="S38" s="123"/>
      <c r="T38" s="145" t="s">
        <v>307</v>
      </c>
      <c r="U38" s="108"/>
      <c r="V38" s="107" t="s">
        <v>310</v>
      </c>
      <c r="W38" s="108" t="s">
        <v>307</v>
      </c>
      <c r="X38" s="109" t="s">
        <v>35</v>
      </c>
      <c r="Y38" s="109">
        <v>0.8</v>
      </c>
      <c r="Z38" s="108">
        <v>1</v>
      </c>
      <c r="AA38" s="108">
        <v>3</v>
      </c>
      <c r="AB38" s="109" t="s">
        <v>35</v>
      </c>
      <c r="AC38" s="108" t="s">
        <v>307</v>
      </c>
      <c r="AD38" s="109" t="s">
        <v>35</v>
      </c>
      <c r="AE38" s="145"/>
      <c r="AF38" s="145" t="s">
        <v>307</v>
      </c>
      <c r="AG38" s="109" t="s">
        <v>35</v>
      </c>
    </row>
    <row r="39" spans="1:34" x14ac:dyDescent="0.2">
      <c r="A39" s="110">
        <v>32</v>
      </c>
      <c r="B39" s="113" t="s">
        <v>434</v>
      </c>
      <c r="C39" s="109"/>
      <c r="D39" s="108"/>
      <c r="E39" s="109"/>
      <c r="F39" s="145" t="s">
        <v>307</v>
      </c>
      <c r="G39" s="145"/>
      <c r="H39" s="114"/>
      <c r="I39" s="108">
        <v>5.5</v>
      </c>
      <c r="J39" s="145">
        <v>1.1000000000000001</v>
      </c>
      <c r="K39" s="125">
        <v>14</v>
      </c>
      <c r="L39" s="108" t="s">
        <v>308</v>
      </c>
      <c r="M39" s="108">
        <v>14</v>
      </c>
      <c r="N39" s="122">
        <v>3.5</v>
      </c>
      <c r="O39" s="108" t="s">
        <v>309</v>
      </c>
      <c r="P39" s="123"/>
      <c r="Q39" s="123"/>
      <c r="R39" s="109" t="s">
        <v>307</v>
      </c>
      <c r="S39" s="123"/>
      <c r="T39" s="145"/>
      <c r="U39" s="108"/>
      <c r="V39" s="107"/>
      <c r="W39" s="108"/>
      <c r="X39" s="109"/>
      <c r="Y39" s="109"/>
      <c r="Z39" s="108"/>
      <c r="AA39" s="108"/>
      <c r="AB39" s="109"/>
      <c r="AC39" s="108" t="s">
        <v>307</v>
      </c>
      <c r="AD39" s="109"/>
      <c r="AE39" s="145"/>
      <c r="AF39" s="145"/>
      <c r="AG39" s="109"/>
    </row>
    <row r="40" spans="1:34" x14ac:dyDescent="0.2">
      <c r="A40" s="110">
        <v>33</v>
      </c>
      <c r="B40" s="113" t="s">
        <v>435</v>
      </c>
      <c r="C40" s="109"/>
      <c r="D40" s="108"/>
      <c r="E40" s="109"/>
      <c r="F40" s="145" t="s">
        <v>307</v>
      </c>
      <c r="G40" s="145"/>
      <c r="H40" s="114"/>
      <c r="I40" s="108">
        <v>8</v>
      </c>
      <c r="J40" s="145">
        <v>1.76</v>
      </c>
      <c r="K40" s="125">
        <v>14</v>
      </c>
      <c r="L40" s="108" t="s">
        <v>308</v>
      </c>
      <c r="M40" s="108">
        <v>14</v>
      </c>
      <c r="N40" s="122">
        <v>3.5</v>
      </c>
      <c r="O40" s="108" t="s">
        <v>309</v>
      </c>
      <c r="P40" s="123"/>
      <c r="Q40" s="123"/>
      <c r="R40" s="109" t="s">
        <v>307</v>
      </c>
      <c r="S40" s="123"/>
      <c r="T40" s="145"/>
      <c r="U40" s="108"/>
      <c r="V40" s="107"/>
      <c r="W40" s="108"/>
      <c r="X40" s="109"/>
      <c r="Y40" s="109"/>
      <c r="Z40" s="108"/>
      <c r="AA40" s="108"/>
      <c r="AB40" s="109"/>
      <c r="AC40" s="108" t="s">
        <v>307</v>
      </c>
      <c r="AD40" s="109"/>
      <c r="AE40" s="145"/>
      <c r="AF40" s="145"/>
      <c r="AG40" s="109"/>
    </row>
    <row r="41" spans="1:34" s="110" customFormat="1" x14ac:dyDescent="0.2">
      <c r="A41" s="110">
        <v>34</v>
      </c>
      <c r="B41" s="113" t="s">
        <v>338</v>
      </c>
      <c r="C41" s="109" t="s">
        <v>35</v>
      </c>
      <c r="D41" s="108" t="s">
        <v>306</v>
      </c>
      <c r="E41" s="109" t="s">
        <v>35</v>
      </c>
      <c r="F41" s="145" t="s">
        <v>307</v>
      </c>
      <c r="G41" s="109"/>
      <c r="H41" s="109" t="s">
        <v>35</v>
      </c>
      <c r="I41" s="126" t="s">
        <v>339</v>
      </c>
      <c r="J41" s="127" t="s">
        <v>340</v>
      </c>
      <c r="K41" s="127" t="s">
        <v>341</v>
      </c>
      <c r="L41" s="108" t="s">
        <v>312</v>
      </c>
      <c r="M41" s="115">
        <v>6</v>
      </c>
      <c r="N41" s="128">
        <f t="shared" ref="N41:N44" si="1">0.4*M41</f>
        <v>2.4000000000000004</v>
      </c>
      <c r="O41" s="108">
        <v>5</v>
      </c>
      <c r="P41" s="109" t="s">
        <v>35</v>
      </c>
      <c r="Q41" s="109"/>
      <c r="R41" s="145" t="s">
        <v>307</v>
      </c>
      <c r="S41" s="109"/>
      <c r="T41" s="109" t="s">
        <v>35</v>
      </c>
      <c r="U41" s="108"/>
      <c r="V41" s="107" t="s">
        <v>310</v>
      </c>
      <c r="W41" s="109" t="s">
        <v>35</v>
      </c>
      <c r="X41" s="145" t="s">
        <v>307</v>
      </c>
      <c r="Y41" s="109" t="s">
        <v>35</v>
      </c>
      <c r="Z41" s="108">
        <v>1</v>
      </c>
      <c r="AA41" s="108">
        <v>3</v>
      </c>
      <c r="AB41" s="109" t="s">
        <v>35</v>
      </c>
      <c r="AC41" s="108" t="s">
        <v>307</v>
      </c>
      <c r="AD41" s="109" t="s">
        <v>35</v>
      </c>
      <c r="AE41" s="145"/>
      <c r="AF41" s="145" t="s">
        <v>307</v>
      </c>
      <c r="AG41" s="129" t="s">
        <v>342</v>
      </c>
      <c r="AH41" s="118"/>
    </row>
    <row r="42" spans="1:34" s="110" customFormat="1" x14ac:dyDescent="0.2">
      <c r="A42" s="110">
        <v>35</v>
      </c>
      <c r="B42" s="113" t="s">
        <v>343</v>
      </c>
      <c r="C42" s="109" t="s">
        <v>35</v>
      </c>
      <c r="D42" s="108" t="s">
        <v>306</v>
      </c>
      <c r="E42" s="109" t="s">
        <v>35</v>
      </c>
      <c r="F42" s="145" t="s">
        <v>307</v>
      </c>
      <c r="G42" s="109"/>
      <c r="H42" s="109" t="s">
        <v>35</v>
      </c>
      <c r="I42" s="126" t="s">
        <v>344</v>
      </c>
      <c r="J42" s="127" t="s">
        <v>345</v>
      </c>
      <c r="K42" s="127" t="s">
        <v>346</v>
      </c>
      <c r="L42" s="108" t="s">
        <v>312</v>
      </c>
      <c r="M42" s="115">
        <v>7</v>
      </c>
      <c r="N42" s="128">
        <f t="shared" si="1"/>
        <v>2.8000000000000003</v>
      </c>
      <c r="O42" s="108">
        <v>5</v>
      </c>
      <c r="P42" s="109" t="s">
        <v>35</v>
      </c>
      <c r="Q42" s="109"/>
      <c r="R42" s="145" t="s">
        <v>307</v>
      </c>
      <c r="S42" s="109"/>
      <c r="T42" s="109" t="s">
        <v>35</v>
      </c>
      <c r="U42" s="108"/>
      <c r="V42" s="107" t="s">
        <v>310</v>
      </c>
      <c r="W42" s="109" t="s">
        <v>35</v>
      </c>
      <c r="X42" s="145" t="s">
        <v>307</v>
      </c>
      <c r="Y42" s="109" t="s">
        <v>35</v>
      </c>
      <c r="Z42" s="108">
        <v>1</v>
      </c>
      <c r="AA42" s="108">
        <v>3</v>
      </c>
      <c r="AB42" s="109" t="s">
        <v>35</v>
      </c>
      <c r="AC42" s="108" t="s">
        <v>307</v>
      </c>
      <c r="AD42" s="109" t="s">
        <v>35</v>
      </c>
      <c r="AE42" s="145"/>
      <c r="AF42" s="145" t="s">
        <v>307</v>
      </c>
      <c r="AG42" s="129" t="s">
        <v>342</v>
      </c>
      <c r="AH42" s="118"/>
    </row>
    <row r="43" spans="1:34" s="110" customFormat="1" x14ac:dyDescent="0.2">
      <c r="A43" s="110">
        <v>36</v>
      </c>
      <c r="B43" s="113" t="s">
        <v>347</v>
      </c>
      <c r="C43" s="109" t="s">
        <v>35</v>
      </c>
      <c r="D43" s="108" t="s">
        <v>306</v>
      </c>
      <c r="E43" s="109" t="s">
        <v>35</v>
      </c>
      <c r="F43" s="145" t="s">
        <v>307</v>
      </c>
      <c r="G43" s="109"/>
      <c r="H43" s="109" t="s">
        <v>35</v>
      </c>
      <c r="I43" s="126" t="s">
        <v>348</v>
      </c>
      <c r="J43" s="127" t="s">
        <v>349</v>
      </c>
      <c r="K43" s="127" t="s">
        <v>350</v>
      </c>
      <c r="L43" s="108" t="s">
        <v>312</v>
      </c>
      <c r="M43" s="115">
        <v>9.5</v>
      </c>
      <c r="N43" s="128">
        <f t="shared" si="1"/>
        <v>3.8000000000000003</v>
      </c>
      <c r="O43" s="108">
        <v>5</v>
      </c>
      <c r="P43" s="109" t="s">
        <v>35</v>
      </c>
      <c r="Q43" s="109"/>
      <c r="R43" s="145" t="s">
        <v>307</v>
      </c>
      <c r="S43" s="109"/>
      <c r="T43" s="109" t="s">
        <v>35</v>
      </c>
      <c r="U43" s="108"/>
      <c r="V43" s="107" t="s">
        <v>310</v>
      </c>
      <c r="W43" s="109" t="s">
        <v>35</v>
      </c>
      <c r="X43" s="145" t="s">
        <v>307</v>
      </c>
      <c r="Y43" s="109" t="s">
        <v>35</v>
      </c>
      <c r="Z43" s="108">
        <v>1</v>
      </c>
      <c r="AA43" s="108">
        <v>3</v>
      </c>
      <c r="AB43" s="109" t="s">
        <v>35</v>
      </c>
      <c r="AC43" s="108" t="s">
        <v>307</v>
      </c>
      <c r="AD43" s="109" t="s">
        <v>35</v>
      </c>
      <c r="AE43" s="145"/>
      <c r="AF43" s="145" t="s">
        <v>307</v>
      </c>
      <c r="AG43" s="129" t="s">
        <v>342</v>
      </c>
      <c r="AH43" s="118"/>
    </row>
    <row r="44" spans="1:34" s="110" customFormat="1" x14ac:dyDescent="0.2">
      <c r="A44" s="110">
        <v>37</v>
      </c>
      <c r="B44" s="113" t="s">
        <v>351</v>
      </c>
      <c r="C44" s="109" t="s">
        <v>35</v>
      </c>
      <c r="D44" s="108" t="s">
        <v>306</v>
      </c>
      <c r="E44" s="109" t="s">
        <v>35</v>
      </c>
      <c r="F44" s="145" t="s">
        <v>307</v>
      </c>
      <c r="G44" s="109"/>
      <c r="H44" s="109" t="s">
        <v>35</v>
      </c>
      <c r="I44" s="126" t="s">
        <v>352</v>
      </c>
      <c r="J44" s="127" t="s">
        <v>353</v>
      </c>
      <c r="K44" s="127" t="s">
        <v>354</v>
      </c>
      <c r="L44" s="108" t="s">
        <v>312</v>
      </c>
      <c r="M44" s="115">
        <v>11</v>
      </c>
      <c r="N44" s="128">
        <f t="shared" si="1"/>
        <v>4.4000000000000004</v>
      </c>
      <c r="O44" s="108">
        <v>5</v>
      </c>
      <c r="P44" s="109" t="s">
        <v>35</v>
      </c>
      <c r="Q44" s="109"/>
      <c r="R44" s="145" t="s">
        <v>307</v>
      </c>
      <c r="S44" s="109"/>
      <c r="T44" s="109" t="s">
        <v>35</v>
      </c>
      <c r="U44" s="108"/>
      <c r="V44" s="107" t="s">
        <v>310</v>
      </c>
      <c r="W44" s="109" t="s">
        <v>35</v>
      </c>
      <c r="X44" s="145" t="s">
        <v>307</v>
      </c>
      <c r="Y44" s="109" t="s">
        <v>35</v>
      </c>
      <c r="Z44" s="108">
        <v>1</v>
      </c>
      <c r="AA44" s="108">
        <v>3</v>
      </c>
      <c r="AB44" s="109" t="s">
        <v>35</v>
      </c>
      <c r="AC44" s="108" t="s">
        <v>307</v>
      </c>
      <c r="AD44" s="109" t="s">
        <v>35</v>
      </c>
      <c r="AE44" s="145"/>
      <c r="AF44" s="145" t="s">
        <v>307</v>
      </c>
      <c r="AG44" s="129" t="s">
        <v>342</v>
      </c>
      <c r="AH44" s="118"/>
    </row>
    <row r="45" spans="1:34" s="110" customFormat="1" ht="15" x14ac:dyDescent="0.2">
      <c r="A45" s="110">
        <v>38</v>
      </c>
      <c r="B45" s="121" t="s">
        <v>355</v>
      </c>
      <c r="C45" s="109"/>
      <c r="D45" s="108"/>
      <c r="E45" s="109"/>
      <c r="F45" s="145"/>
      <c r="G45" s="145"/>
      <c r="H45" s="114"/>
      <c r="I45" s="108"/>
      <c r="J45" s="145"/>
      <c r="K45" s="114"/>
      <c r="L45" s="108"/>
      <c r="M45" s="108"/>
      <c r="N45" s="114"/>
      <c r="O45" s="108"/>
      <c r="P45" s="109"/>
      <c r="Q45" s="109"/>
      <c r="R45" s="109"/>
      <c r="S45" s="109"/>
      <c r="T45" s="145"/>
      <c r="U45" s="108"/>
      <c r="V45" s="107"/>
      <c r="W45" s="108"/>
      <c r="X45" s="109"/>
      <c r="Y45" s="109"/>
      <c r="Z45" s="108"/>
      <c r="AA45" s="108"/>
      <c r="AB45" s="109"/>
      <c r="AC45" s="108"/>
      <c r="AD45" s="109"/>
      <c r="AE45" s="145"/>
      <c r="AF45" s="145"/>
      <c r="AG45" s="144"/>
      <c r="AH45" s="118"/>
    </row>
    <row r="46" spans="1:34" s="132" customFormat="1" x14ac:dyDescent="0.2">
      <c r="A46" s="110">
        <v>39</v>
      </c>
      <c r="B46" s="130" t="s">
        <v>356</v>
      </c>
      <c r="C46" s="109" t="s">
        <v>35</v>
      </c>
      <c r="D46" s="108" t="s">
        <v>306</v>
      </c>
      <c r="E46" s="109" t="s">
        <v>35</v>
      </c>
      <c r="F46" s="108" t="s">
        <v>307</v>
      </c>
      <c r="G46" s="145" t="s">
        <v>307</v>
      </c>
      <c r="H46" s="115">
        <v>9</v>
      </c>
      <c r="I46" s="107">
        <v>8.1</v>
      </c>
      <c r="J46" s="108">
        <v>1.7</v>
      </c>
      <c r="K46" s="115">
        <v>4.4000000000000004</v>
      </c>
      <c r="L46" s="108" t="s">
        <v>312</v>
      </c>
      <c r="M46" s="108">
        <v>4.4000000000000004</v>
      </c>
      <c r="N46" s="128">
        <f t="shared" ref="N46:N51" si="2">0.4*M46</f>
        <v>1.7600000000000002</v>
      </c>
      <c r="O46" s="108">
        <v>15</v>
      </c>
      <c r="P46" s="123" t="s">
        <v>35</v>
      </c>
      <c r="Q46" s="123"/>
      <c r="R46" s="109" t="s">
        <v>35</v>
      </c>
      <c r="S46" s="123"/>
      <c r="T46" s="108" t="s">
        <v>307</v>
      </c>
      <c r="U46" s="108"/>
      <c r="V46" s="107" t="s">
        <v>310</v>
      </c>
      <c r="W46" s="108" t="s">
        <v>307</v>
      </c>
      <c r="X46" s="109" t="s">
        <v>35</v>
      </c>
      <c r="Y46" s="109" t="s">
        <v>35</v>
      </c>
      <c r="Z46" s="108">
        <v>1</v>
      </c>
      <c r="AA46" s="108">
        <v>3</v>
      </c>
      <c r="AB46" s="109" t="s">
        <v>35</v>
      </c>
      <c r="AC46" s="108" t="s">
        <v>307</v>
      </c>
      <c r="AD46" s="109" t="s">
        <v>35</v>
      </c>
      <c r="AE46" s="108"/>
      <c r="AF46" s="108" t="s">
        <v>307</v>
      </c>
      <c r="AG46" s="107">
        <v>200</v>
      </c>
      <c r="AH46" s="131"/>
    </row>
    <row r="47" spans="1:34" s="132" customFormat="1" x14ac:dyDescent="0.2">
      <c r="A47" s="110">
        <v>40</v>
      </c>
      <c r="B47" s="130" t="s">
        <v>357</v>
      </c>
      <c r="C47" s="109" t="s">
        <v>35</v>
      </c>
      <c r="D47" s="108" t="s">
        <v>306</v>
      </c>
      <c r="E47" s="109" t="s">
        <v>35</v>
      </c>
      <c r="F47" s="108" t="s">
        <v>307</v>
      </c>
      <c r="G47" s="145" t="s">
        <v>307</v>
      </c>
      <c r="H47" s="115">
        <v>9</v>
      </c>
      <c r="I47" s="107">
        <v>10.5</v>
      </c>
      <c r="J47" s="108">
        <v>2.2999999999999998</v>
      </c>
      <c r="K47" s="115">
        <v>6.5</v>
      </c>
      <c r="L47" s="108" t="s">
        <v>312</v>
      </c>
      <c r="M47" s="108">
        <v>6.5</v>
      </c>
      <c r="N47" s="128">
        <f t="shared" si="2"/>
        <v>2.6</v>
      </c>
      <c r="O47" s="108">
        <v>23</v>
      </c>
      <c r="P47" s="123" t="s">
        <v>35</v>
      </c>
      <c r="Q47" s="123"/>
      <c r="R47" s="109" t="s">
        <v>35</v>
      </c>
      <c r="S47" s="123"/>
      <c r="T47" s="108" t="s">
        <v>307</v>
      </c>
      <c r="U47" s="108"/>
      <c r="V47" s="107" t="s">
        <v>310</v>
      </c>
      <c r="W47" s="108" t="s">
        <v>307</v>
      </c>
      <c r="X47" s="109" t="s">
        <v>35</v>
      </c>
      <c r="Y47" s="109" t="s">
        <v>35</v>
      </c>
      <c r="Z47" s="108">
        <v>1</v>
      </c>
      <c r="AA47" s="108">
        <v>3</v>
      </c>
      <c r="AB47" s="109" t="s">
        <v>35</v>
      </c>
      <c r="AC47" s="108" t="s">
        <v>307</v>
      </c>
      <c r="AD47" s="109" t="s">
        <v>35</v>
      </c>
      <c r="AE47" s="108"/>
      <c r="AF47" s="108" t="s">
        <v>307</v>
      </c>
      <c r="AG47" s="107">
        <v>200</v>
      </c>
      <c r="AH47" s="131"/>
    </row>
    <row r="48" spans="1:34" s="132" customFormat="1" x14ac:dyDescent="0.2">
      <c r="A48" s="110">
        <v>41</v>
      </c>
      <c r="B48" s="130" t="s">
        <v>358</v>
      </c>
      <c r="C48" s="109" t="s">
        <v>35</v>
      </c>
      <c r="D48" s="108" t="s">
        <v>306</v>
      </c>
      <c r="E48" s="109" t="s">
        <v>35</v>
      </c>
      <c r="F48" s="108" t="s">
        <v>307</v>
      </c>
      <c r="G48" s="145" t="s">
        <v>307</v>
      </c>
      <c r="H48" s="115">
        <v>9</v>
      </c>
      <c r="I48" s="107">
        <v>15.5</v>
      </c>
      <c r="J48" s="108">
        <v>3.3</v>
      </c>
      <c r="K48" s="115">
        <v>10</v>
      </c>
      <c r="L48" s="108" t="s">
        <v>312</v>
      </c>
      <c r="M48" s="108">
        <v>10</v>
      </c>
      <c r="N48" s="128">
        <f t="shared" si="2"/>
        <v>4</v>
      </c>
      <c r="O48" s="108">
        <v>33</v>
      </c>
      <c r="P48" s="123" t="s">
        <v>35</v>
      </c>
      <c r="Q48" s="123"/>
      <c r="R48" s="109" t="s">
        <v>35</v>
      </c>
      <c r="S48" s="123"/>
      <c r="T48" s="108" t="s">
        <v>307</v>
      </c>
      <c r="U48" s="108"/>
      <c r="V48" s="107" t="s">
        <v>310</v>
      </c>
      <c r="W48" s="108" t="s">
        <v>307</v>
      </c>
      <c r="X48" s="109" t="s">
        <v>35</v>
      </c>
      <c r="Y48" s="109" t="s">
        <v>35</v>
      </c>
      <c r="Z48" s="108">
        <v>1</v>
      </c>
      <c r="AA48" s="108">
        <v>3</v>
      </c>
      <c r="AB48" s="109" t="s">
        <v>35</v>
      </c>
      <c r="AC48" s="108" t="s">
        <v>307</v>
      </c>
      <c r="AD48" s="109" t="s">
        <v>35</v>
      </c>
      <c r="AE48" s="108"/>
      <c r="AF48" s="108" t="s">
        <v>307</v>
      </c>
      <c r="AG48" s="107">
        <v>200</v>
      </c>
      <c r="AH48" s="131"/>
    </row>
    <row r="49" spans="1:34" s="132" customFormat="1" x14ac:dyDescent="0.2">
      <c r="A49" s="110">
        <v>42</v>
      </c>
      <c r="B49" s="130" t="s">
        <v>359</v>
      </c>
      <c r="C49" s="109" t="s">
        <v>35</v>
      </c>
      <c r="D49" s="108" t="s">
        <v>306</v>
      </c>
      <c r="E49" s="109" t="s">
        <v>35</v>
      </c>
      <c r="F49" s="108" t="s">
        <v>307</v>
      </c>
      <c r="G49" s="145" t="s">
        <v>307</v>
      </c>
      <c r="H49" s="115">
        <v>9</v>
      </c>
      <c r="I49" s="107">
        <v>20.8</v>
      </c>
      <c r="J49" s="108">
        <v>4.5999999999999996</v>
      </c>
      <c r="K49" s="115">
        <v>14</v>
      </c>
      <c r="L49" s="108" t="s">
        <v>312</v>
      </c>
      <c r="M49" s="108">
        <v>14</v>
      </c>
      <c r="N49" s="128">
        <f t="shared" si="2"/>
        <v>5.6000000000000005</v>
      </c>
      <c r="O49" s="108">
        <v>49</v>
      </c>
      <c r="P49" s="123" t="s">
        <v>35</v>
      </c>
      <c r="Q49" s="123"/>
      <c r="R49" s="109" t="s">
        <v>35</v>
      </c>
      <c r="S49" s="123"/>
      <c r="T49" s="108" t="s">
        <v>307</v>
      </c>
      <c r="U49" s="108"/>
      <c r="V49" s="107" t="s">
        <v>310</v>
      </c>
      <c r="W49" s="108" t="s">
        <v>307</v>
      </c>
      <c r="X49" s="109" t="s">
        <v>35</v>
      </c>
      <c r="Y49" s="109" t="s">
        <v>35</v>
      </c>
      <c r="Z49" s="108">
        <v>1</v>
      </c>
      <c r="AA49" s="108">
        <v>3</v>
      </c>
      <c r="AB49" s="109" t="s">
        <v>35</v>
      </c>
      <c r="AC49" s="108" t="s">
        <v>307</v>
      </c>
      <c r="AD49" s="109" t="s">
        <v>35</v>
      </c>
      <c r="AE49" s="108"/>
      <c r="AF49" s="108" t="s">
        <v>307</v>
      </c>
      <c r="AG49" s="107">
        <v>200</v>
      </c>
      <c r="AH49" s="131"/>
    </row>
    <row r="50" spans="1:34" s="132" customFormat="1" x14ac:dyDescent="0.2">
      <c r="A50" s="110">
        <v>43</v>
      </c>
      <c r="B50" s="130" t="s">
        <v>360</v>
      </c>
      <c r="C50" s="109" t="s">
        <v>35</v>
      </c>
      <c r="D50" s="108" t="s">
        <v>306</v>
      </c>
      <c r="E50" s="109" t="s">
        <v>35</v>
      </c>
      <c r="F50" s="108" t="s">
        <v>307</v>
      </c>
      <c r="G50" s="145"/>
      <c r="H50" s="115"/>
      <c r="I50" s="107">
        <v>26</v>
      </c>
      <c r="J50" s="108">
        <v>5.8</v>
      </c>
      <c r="K50" s="115">
        <v>18</v>
      </c>
      <c r="L50" s="108" t="s">
        <v>312</v>
      </c>
      <c r="M50" s="108">
        <v>18</v>
      </c>
      <c r="N50" s="128">
        <f t="shared" si="2"/>
        <v>7.2</v>
      </c>
      <c r="O50" s="108">
        <v>63</v>
      </c>
      <c r="P50" s="123" t="s">
        <v>35</v>
      </c>
      <c r="Q50" s="123"/>
      <c r="R50" s="109" t="s">
        <v>35</v>
      </c>
      <c r="S50" s="123"/>
      <c r="T50" s="108" t="s">
        <v>307</v>
      </c>
      <c r="U50" s="108"/>
      <c r="V50" s="107" t="s">
        <v>310</v>
      </c>
      <c r="W50" s="108" t="s">
        <v>307</v>
      </c>
      <c r="X50" s="109" t="s">
        <v>35</v>
      </c>
      <c r="Y50" s="109" t="s">
        <v>35</v>
      </c>
      <c r="Z50" s="108">
        <v>1</v>
      </c>
      <c r="AA50" s="108">
        <v>3</v>
      </c>
      <c r="AB50" s="109" t="s">
        <v>35</v>
      </c>
      <c r="AC50" s="108" t="s">
        <v>307</v>
      </c>
      <c r="AD50" s="109" t="s">
        <v>35</v>
      </c>
      <c r="AE50" s="108"/>
      <c r="AF50" s="108" t="s">
        <v>307</v>
      </c>
      <c r="AG50" s="107">
        <v>200</v>
      </c>
      <c r="AH50" s="131"/>
    </row>
    <row r="51" spans="1:34" s="132" customFormat="1" x14ac:dyDescent="0.2">
      <c r="A51" s="110">
        <v>44</v>
      </c>
      <c r="B51" s="130" t="s">
        <v>361</v>
      </c>
      <c r="C51" s="109" t="s">
        <v>35</v>
      </c>
      <c r="D51" s="108" t="s">
        <v>306</v>
      </c>
      <c r="E51" s="109" t="s">
        <v>35</v>
      </c>
      <c r="F51" s="108" t="s">
        <v>307</v>
      </c>
      <c r="G51" s="145"/>
      <c r="H51" s="115"/>
      <c r="I51" s="107">
        <v>32.9</v>
      </c>
      <c r="J51" s="108">
        <v>7.6</v>
      </c>
      <c r="K51" s="115">
        <v>24</v>
      </c>
      <c r="L51" s="108" t="s">
        <v>312</v>
      </c>
      <c r="M51" s="108">
        <v>24</v>
      </c>
      <c r="N51" s="128">
        <f t="shared" si="2"/>
        <v>9.6000000000000014</v>
      </c>
      <c r="O51" s="108">
        <v>80</v>
      </c>
      <c r="P51" s="123" t="s">
        <v>35</v>
      </c>
      <c r="Q51" s="123"/>
      <c r="R51" s="109" t="s">
        <v>35</v>
      </c>
      <c r="S51" s="123"/>
      <c r="T51" s="108" t="s">
        <v>307</v>
      </c>
      <c r="U51" s="108"/>
      <c r="V51" s="107" t="s">
        <v>310</v>
      </c>
      <c r="W51" s="108" t="s">
        <v>307</v>
      </c>
      <c r="X51" s="109" t="s">
        <v>35</v>
      </c>
      <c r="Y51" s="109" t="s">
        <v>35</v>
      </c>
      <c r="Z51" s="108">
        <v>1</v>
      </c>
      <c r="AA51" s="108">
        <v>3</v>
      </c>
      <c r="AB51" s="109" t="s">
        <v>35</v>
      </c>
      <c r="AC51" s="108" t="s">
        <v>307</v>
      </c>
      <c r="AD51" s="109" t="s">
        <v>35</v>
      </c>
      <c r="AE51" s="108"/>
      <c r="AF51" s="108" t="s">
        <v>307</v>
      </c>
      <c r="AG51" s="107">
        <v>200</v>
      </c>
      <c r="AH51" s="131"/>
    </row>
    <row r="52" spans="1:34" ht="15" x14ac:dyDescent="0.2">
      <c r="A52" s="110">
        <v>45</v>
      </c>
      <c r="B52" s="112" t="s">
        <v>362</v>
      </c>
      <c r="N52" s="134"/>
    </row>
    <row r="53" spans="1:34" s="132" customFormat="1" x14ac:dyDescent="0.2">
      <c r="A53" s="110">
        <v>46</v>
      </c>
      <c r="B53" s="130" t="s">
        <v>363</v>
      </c>
      <c r="C53" s="109" t="s">
        <v>35</v>
      </c>
      <c r="D53" s="108" t="s">
        <v>306</v>
      </c>
      <c r="E53" s="109" t="s">
        <v>35</v>
      </c>
      <c r="F53" s="108" t="s">
        <v>307</v>
      </c>
      <c r="G53" s="109"/>
      <c r="H53" s="109" t="s">
        <v>35</v>
      </c>
      <c r="I53" s="107">
        <v>4.7</v>
      </c>
      <c r="J53" s="115">
        <v>1</v>
      </c>
      <c r="K53" s="120">
        <v>4.8</v>
      </c>
      <c r="L53" s="108" t="s">
        <v>312</v>
      </c>
      <c r="M53" s="108">
        <v>4.8</v>
      </c>
      <c r="N53" s="115">
        <v>2.2999999999999998</v>
      </c>
      <c r="O53" s="108">
        <v>22</v>
      </c>
      <c r="P53" s="145" t="s">
        <v>307</v>
      </c>
      <c r="Q53" s="108"/>
      <c r="R53" s="109" t="s">
        <v>35</v>
      </c>
      <c r="S53" s="108"/>
      <c r="T53" s="123" t="s">
        <v>35</v>
      </c>
      <c r="U53" s="108"/>
      <c r="V53" s="107" t="s">
        <v>310</v>
      </c>
      <c r="W53" s="108" t="s">
        <v>307</v>
      </c>
      <c r="X53" s="109" t="s">
        <v>35</v>
      </c>
      <c r="Y53" s="123">
        <v>0.59</v>
      </c>
      <c r="Z53" s="108">
        <v>1</v>
      </c>
      <c r="AA53" s="108">
        <v>3</v>
      </c>
      <c r="AB53" s="108" t="s">
        <v>307</v>
      </c>
      <c r="AC53" s="109" t="s">
        <v>35</v>
      </c>
      <c r="AD53" s="109" t="s">
        <v>35</v>
      </c>
      <c r="AE53" s="108"/>
      <c r="AF53" s="108" t="s">
        <v>307</v>
      </c>
      <c r="AG53" s="107">
        <v>200</v>
      </c>
      <c r="AH53" s="131"/>
    </row>
    <row r="54" spans="1:34" s="132" customFormat="1" x14ac:dyDescent="0.2">
      <c r="A54" s="110">
        <v>47</v>
      </c>
      <c r="B54" s="130" t="s">
        <v>364</v>
      </c>
      <c r="C54" s="109" t="s">
        <v>35</v>
      </c>
      <c r="D54" s="108" t="s">
        <v>306</v>
      </c>
      <c r="E54" s="109" t="s">
        <v>35</v>
      </c>
      <c r="F54" s="108" t="s">
        <v>307</v>
      </c>
      <c r="G54" s="109"/>
      <c r="H54" s="109" t="s">
        <v>35</v>
      </c>
      <c r="I54" s="135">
        <v>6</v>
      </c>
      <c r="J54" s="108">
        <v>1.25</v>
      </c>
      <c r="K54" s="120">
        <v>5</v>
      </c>
      <c r="L54" s="108" t="s">
        <v>312</v>
      </c>
      <c r="M54" s="108">
        <v>5</v>
      </c>
      <c r="N54" s="115">
        <v>2.5</v>
      </c>
      <c r="O54" s="108">
        <v>23</v>
      </c>
      <c r="P54" s="145" t="s">
        <v>307</v>
      </c>
      <c r="Q54" s="108"/>
      <c r="R54" s="109" t="s">
        <v>35</v>
      </c>
      <c r="S54" s="108"/>
      <c r="T54" s="123" t="s">
        <v>35</v>
      </c>
      <c r="U54" s="108"/>
      <c r="V54" s="107" t="s">
        <v>310</v>
      </c>
      <c r="W54" s="108" t="s">
        <v>307</v>
      </c>
      <c r="X54" s="109" t="s">
        <v>35</v>
      </c>
      <c r="Y54" s="123">
        <v>0.72</v>
      </c>
      <c r="Z54" s="108">
        <v>1</v>
      </c>
      <c r="AA54" s="108">
        <v>3</v>
      </c>
      <c r="AB54" s="108" t="s">
        <v>307</v>
      </c>
      <c r="AC54" s="109" t="s">
        <v>35</v>
      </c>
      <c r="AD54" s="109" t="s">
        <v>35</v>
      </c>
      <c r="AE54" s="108"/>
      <c r="AF54" s="108" t="s">
        <v>307</v>
      </c>
      <c r="AG54" s="107">
        <v>200</v>
      </c>
      <c r="AH54" s="131"/>
    </row>
    <row r="55" spans="1:34" s="110" customFormat="1" x14ac:dyDescent="0.2">
      <c r="A55" s="110">
        <v>48</v>
      </c>
      <c r="B55" s="130" t="s">
        <v>365</v>
      </c>
      <c r="C55" s="109" t="s">
        <v>35</v>
      </c>
      <c r="D55" s="108" t="s">
        <v>306</v>
      </c>
      <c r="E55" s="109" t="s">
        <v>35</v>
      </c>
      <c r="F55" s="108" t="s">
        <v>307</v>
      </c>
      <c r="G55" s="109"/>
      <c r="H55" s="109" t="s">
        <v>35</v>
      </c>
      <c r="I55" s="107">
        <v>7.7</v>
      </c>
      <c r="J55" s="108">
        <v>1.57</v>
      </c>
      <c r="K55" s="120">
        <v>6.01</v>
      </c>
      <c r="L55" s="108" t="s">
        <v>312</v>
      </c>
      <c r="M55" s="108">
        <v>6</v>
      </c>
      <c r="N55" s="115">
        <v>3.1</v>
      </c>
      <c r="O55" s="108">
        <v>30</v>
      </c>
      <c r="P55" s="145" t="s">
        <v>307</v>
      </c>
      <c r="Q55" s="108"/>
      <c r="R55" s="109" t="s">
        <v>35</v>
      </c>
      <c r="S55" s="108"/>
      <c r="T55" s="123" t="s">
        <v>35</v>
      </c>
      <c r="U55" s="108"/>
      <c r="V55" s="107" t="s">
        <v>310</v>
      </c>
      <c r="W55" s="108" t="s">
        <v>307</v>
      </c>
      <c r="X55" s="109" t="s">
        <v>35</v>
      </c>
      <c r="Y55" s="123">
        <v>0.75</v>
      </c>
      <c r="Z55" s="108">
        <v>1</v>
      </c>
      <c r="AA55" s="108">
        <v>3</v>
      </c>
      <c r="AB55" s="108" t="s">
        <v>307</v>
      </c>
      <c r="AC55" s="109" t="s">
        <v>35</v>
      </c>
      <c r="AD55" s="109" t="s">
        <v>35</v>
      </c>
      <c r="AE55" s="108"/>
      <c r="AF55" s="108" t="s">
        <v>307</v>
      </c>
      <c r="AG55" s="107">
        <v>200</v>
      </c>
      <c r="AH55" s="118"/>
    </row>
    <row r="56" spans="1:34" s="110" customFormat="1" x14ac:dyDescent="0.2">
      <c r="A56" s="110">
        <v>49</v>
      </c>
      <c r="B56" s="130" t="s">
        <v>366</v>
      </c>
      <c r="C56" s="109" t="s">
        <v>35</v>
      </c>
      <c r="D56" s="108" t="s">
        <v>306</v>
      </c>
      <c r="E56" s="109" t="s">
        <v>35</v>
      </c>
      <c r="F56" s="108" t="s">
        <v>307</v>
      </c>
      <c r="G56" s="109"/>
      <c r="H56" s="109" t="s">
        <v>35</v>
      </c>
      <c r="I56" s="107">
        <v>9.5</v>
      </c>
      <c r="J56" s="108">
        <v>1.87</v>
      </c>
      <c r="K56" s="120">
        <v>7.63</v>
      </c>
      <c r="L56" s="108" t="s">
        <v>312</v>
      </c>
      <c r="M56" s="108">
        <v>7.6</v>
      </c>
      <c r="N56" s="115">
        <v>4</v>
      </c>
      <c r="O56" s="108">
        <v>22</v>
      </c>
      <c r="P56" s="123" t="s">
        <v>35</v>
      </c>
      <c r="Q56" s="123"/>
      <c r="R56" s="109" t="s">
        <v>35</v>
      </c>
      <c r="S56" s="123"/>
      <c r="T56" s="108" t="s">
        <v>307</v>
      </c>
      <c r="U56" s="108"/>
      <c r="V56" s="107" t="s">
        <v>310</v>
      </c>
      <c r="W56" s="108" t="s">
        <v>307</v>
      </c>
      <c r="X56" s="109" t="s">
        <v>35</v>
      </c>
      <c r="Y56" s="123">
        <v>0.72</v>
      </c>
      <c r="Z56" s="108">
        <v>1</v>
      </c>
      <c r="AA56" s="108">
        <v>3</v>
      </c>
      <c r="AB56" s="108" t="s">
        <v>307</v>
      </c>
      <c r="AC56" s="109" t="s">
        <v>35</v>
      </c>
      <c r="AD56" s="109" t="s">
        <v>35</v>
      </c>
      <c r="AE56" s="108"/>
      <c r="AF56" s="108" t="s">
        <v>307</v>
      </c>
      <c r="AG56" s="107">
        <v>200</v>
      </c>
      <c r="AH56" s="118"/>
    </row>
    <row r="57" spans="1:34" s="110" customFormat="1" x14ac:dyDescent="0.2">
      <c r="A57" s="110">
        <v>50</v>
      </c>
      <c r="B57" s="130" t="s">
        <v>367</v>
      </c>
      <c r="C57" s="109" t="s">
        <v>35</v>
      </c>
      <c r="D57" s="108" t="s">
        <v>306</v>
      </c>
      <c r="E57" s="109" t="s">
        <v>35</v>
      </c>
      <c r="F57" s="108" t="s">
        <v>307</v>
      </c>
      <c r="G57" s="109"/>
      <c r="H57" s="109" t="s">
        <v>35</v>
      </c>
      <c r="I57" s="107">
        <v>12.18</v>
      </c>
      <c r="J57" s="108">
        <v>2.44</v>
      </c>
      <c r="K57" s="120">
        <v>9.44</v>
      </c>
      <c r="L57" s="108" t="s">
        <v>312</v>
      </c>
      <c r="M57" s="115">
        <v>9.44</v>
      </c>
      <c r="N57" s="115">
        <v>4.8</v>
      </c>
      <c r="O57" s="108">
        <v>26</v>
      </c>
      <c r="P57" s="123" t="s">
        <v>35</v>
      </c>
      <c r="Q57" s="123"/>
      <c r="R57" s="109" t="s">
        <v>35</v>
      </c>
      <c r="S57" s="123"/>
      <c r="T57" s="108" t="s">
        <v>307</v>
      </c>
      <c r="U57" s="108"/>
      <c r="V57" s="107" t="s">
        <v>310</v>
      </c>
      <c r="W57" s="108" t="s">
        <v>307</v>
      </c>
      <c r="X57" s="109" t="s">
        <v>35</v>
      </c>
      <c r="Y57" s="123">
        <v>0.75</v>
      </c>
      <c r="Z57" s="108">
        <v>1</v>
      </c>
      <c r="AA57" s="108">
        <v>3</v>
      </c>
      <c r="AB57" s="108" t="s">
        <v>307</v>
      </c>
      <c r="AC57" s="109" t="s">
        <v>35</v>
      </c>
      <c r="AD57" s="109" t="s">
        <v>35</v>
      </c>
      <c r="AE57" s="108"/>
      <c r="AF57" s="108" t="s">
        <v>307</v>
      </c>
      <c r="AG57" s="107">
        <v>200</v>
      </c>
      <c r="AH57" s="118"/>
    </row>
    <row r="58" spans="1:34" s="110" customFormat="1" x14ac:dyDescent="0.2">
      <c r="A58" s="110">
        <v>51</v>
      </c>
      <c r="B58" s="130" t="s">
        <v>368</v>
      </c>
      <c r="C58" s="109" t="s">
        <v>35</v>
      </c>
      <c r="D58" s="108" t="s">
        <v>306</v>
      </c>
      <c r="E58" s="109" t="s">
        <v>35</v>
      </c>
      <c r="F58" s="108" t="s">
        <v>307</v>
      </c>
      <c r="G58" s="109"/>
      <c r="H58" s="109" t="s">
        <v>35</v>
      </c>
      <c r="I58" s="107">
        <v>13.5</v>
      </c>
      <c r="J58" s="108">
        <v>2.66</v>
      </c>
      <c r="K58" s="120">
        <v>10.62</v>
      </c>
      <c r="L58" s="108" t="s">
        <v>312</v>
      </c>
      <c r="M58" s="115">
        <v>10.62</v>
      </c>
      <c r="N58" s="115">
        <v>5.6</v>
      </c>
      <c r="O58" s="108">
        <v>27</v>
      </c>
      <c r="P58" s="123" t="s">
        <v>35</v>
      </c>
      <c r="Q58" s="123"/>
      <c r="R58" s="109" t="s">
        <v>35</v>
      </c>
      <c r="S58" s="123"/>
      <c r="T58" s="108" t="s">
        <v>307</v>
      </c>
      <c r="U58" s="108"/>
      <c r="V58" s="107" t="s">
        <v>310</v>
      </c>
      <c r="W58" s="108" t="s">
        <v>307</v>
      </c>
      <c r="X58" s="109" t="s">
        <v>35</v>
      </c>
      <c r="Y58" s="123">
        <v>0.79</v>
      </c>
      <c r="Z58" s="108">
        <v>1</v>
      </c>
      <c r="AA58" s="108">
        <v>3</v>
      </c>
      <c r="AB58" s="108" t="s">
        <v>307</v>
      </c>
      <c r="AC58" s="109" t="s">
        <v>35</v>
      </c>
      <c r="AD58" s="109" t="s">
        <v>35</v>
      </c>
      <c r="AE58" s="108"/>
      <c r="AF58" s="108" t="s">
        <v>307</v>
      </c>
      <c r="AG58" s="107">
        <v>500</v>
      </c>
      <c r="AH58" s="118"/>
    </row>
    <row r="59" spans="1:34" s="110" customFormat="1" x14ac:dyDescent="0.2">
      <c r="A59" s="110">
        <v>52</v>
      </c>
      <c r="B59" s="130" t="s">
        <v>369</v>
      </c>
      <c r="C59" s="109" t="s">
        <v>35</v>
      </c>
      <c r="D59" s="108" t="s">
        <v>306</v>
      </c>
      <c r="E59" s="109" t="s">
        <v>35</v>
      </c>
      <c r="F59" s="108" t="s">
        <v>307</v>
      </c>
      <c r="G59" s="109"/>
      <c r="H59" s="109" t="s">
        <v>35</v>
      </c>
      <c r="I59" s="107">
        <v>16.57</v>
      </c>
      <c r="J59" s="108">
        <v>3.35</v>
      </c>
      <c r="K59" s="120">
        <v>19</v>
      </c>
      <c r="L59" s="108" t="s">
        <v>312</v>
      </c>
      <c r="M59" s="108">
        <v>19</v>
      </c>
      <c r="N59" s="115">
        <v>6.9</v>
      </c>
      <c r="O59" s="108">
        <v>30</v>
      </c>
      <c r="P59" s="123" t="s">
        <v>35</v>
      </c>
      <c r="Q59" s="123"/>
      <c r="R59" s="109" t="s">
        <v>35</v>
      </c>
      <c r="S59" s="123"/>
      <c r="T59" s="108" t="s">
        <v>307</v>
      </c>
      <c r="U59" s="108"/>
      <c r="V59" s="107" t="s">
        <v>310</v>
      </c>
      <c r="W59" s="108" t="s">
        <v>307</v>
      </c>
      <c r="X59" s="109" t="s">
        <v>35</v>
      </c>
      <c r="Y59" s="123">
        <v>0.61</v>
      </c>
      <c r="Z59" s="108">
        <v>1</v>
      </c>
      <c r="AA59" s="108">
        <v>3</v>
      </c>
      <c r="AB59" s="108" t="s">
        <v>307</v>
      </c>
      <c r="AC59" s="109" t="s">
        <v>35</v>
      </c>
      <c r="AD59" s="109" t="s">
        <v>35</v>
      </c>
      <c r="AE59" s="108"/>
      <c r="AF59" s="108" t="s">
        <v>307</v>
      </c>
      <c r="AG59" s="107">
        <v>500</v>
      </c>
      <c r="AH59" s="118"/>
    </row>
    <row r="60" spans="1:34" s="110" customFormat="1" x14ac:dyDescent="0.2">
      <c r="A60" s="110">
        <v>53</v>
      </c>
      <c r="B60" s="130" t="s">
        <v>370</v>
      </c>
      <c r="C60" s="109" t="s">
        <v>35</v>
      </c>
      <c r="D60" s="108" t="s">
        <v>306</v>
      </c>
      <c r="E60" s="109" t="s">
        <v>35</v>
      </c>
      <c r="F60" s="108" t="s">
        <v>307</v>
      </c>
      <c r="G60" s="109"/>
      <c r="H60" s="109" t="s">
        <v>35</v>
      </c>
      <c r="I60" s="107">
        <v>18.600000000000001</v>
      </c>
      <c r="J60" s="108">
        <v>3.82</v>
      </c>
      <c r="K60" s="120">
        <v>18</v>
      </c>
      <c r="L60" s="108" t="s">
        <v>312</v>
      </c>
      <c r="M60" s="108">
        <v>18</v>
      </c>
      <c r="N60" s="115">
        <v>7.5</v>
      </c>
      <c r="O60" s="108">
        <v>33</v>
      </c>
      <c r="P60" s="123" t="s">
        <v>35</v>
      </c>
      <c r="Q60" s="123"/>
      <c r="R60" s="109" t="s">
        <v>35</v>
      </c>
      <c r="S60" s="123"/>
      <c r="T60" s="108" t="s">
        <v>307</v>
      </c>
      <c r="U60" s="108"/>
      <c r="V60" s="107" t="s">
        <v>310</v>
      </c>
      <c r="W60" s="108" t="s">
        <v>307</v>
      </c>
      <c r="X60" s="109" t="s">
        <v>35</v>
      </c>
      <c r="Y60" s="123">
        <v>0.63</v>
      </c>
      <c r="Z60" s="108">
        <v>1</v>
      </c>
      <c r="AA60" s="108">
        <v>3</v>
      </c>
      <c r="AB60" s="108" t="s">
        <v>307</v>
      </c>
      <c r="AC60" s="109" t="s">
        <v>35</v>
      </c>
      <c r="AD60" s="109" t="s">
        <v>35</v>
      </c>
      <c r="AE60" s="108"/>
      <c r="AF60" s="108" t="s">
        <v>307</v>
      </c>
      <c r="AG60" s="107">
        <v>500</v>
      </c>
      <c r="AH60" s="118"/>
    </row>
    <row r="61" spans="1:34" s="110" customFormat="1" x14ac:dyDescent="0.2">
      <c r="A61" s="110">
        <v>54</v>
      </c>
      <c r="B61" s="130" t="s">
        <v>371</v>
      </c>
      <c r="C61" s="109" t="s">
        <v>35</v>
      </c>
      <c r="D61" s="108" t="s">
        <v>306</v>
      </c>
      <c r="E61" s="109" t="s">
        <v>35</v>
      </c>
      <c r="F61" s="108" t="s">
        <v>307</v>
      </c>
      <c r="G61" s="109"/>
      <c r="H61" s="109" t="s">
        <v>35</v>
      </c>
      <c r="I61" s="107">
        <v>22.35</v>
      </c>
      <c r="J61" s="108">
        <v>4.51</v>
      </c>
      <c r="K61" s="120">
        <v>15.7</v>
      </c>
      <c r="L61" s="108" t="s">
        <v>312</v>
      </c>
      <c r="M61" s="115">
        <v>15.7</v>
      </c>
      <c r="N61" s="115">
        <v>9.1</v>
      </c>
      <c r="O61" s="108">
        <v>30</v>
      </c>
      <c r="P61" s="123" t="s">
        <v>35</v>
      </c>
      <c r="Q61" s="123"/>
      <c r="R61" s="109" t="s">
        <v>35</v>
      </c>
      <c r="S61" s="123"/>
      <c r="T61" s="108" t="s">
        <v>307</v>
      </c>
      <c r="U61" s="108"/>
      <c r="V61" s="107" t="s">
        <v>310</v>
      </c>
      <c r="W61" s="108" t="s">
        <v>307</v>
      </c>
      <c r="X61" s="109" t="s">
        <v>35</v>
      </c>
      <c r="Y61" s="123">
        <v>0.65</v>
      </c>
      <c r="Z61" s="108">
        <v>1</v>
      </c>
      <c r="AA61" s="108">
        <v>3</v>
      </c>
      <c r="AB61" s="108" t="s">
        <v>307</v>
      </c>
      <c r="AC61" s="109" t="s">
        <v>35</v>
      </c>
      <c r="AD61" s="109" t="s">
        <v>35</v>
      </c>
      <c r="AE61" s="108"/>
      <c r="AF61" s="108" t="s">
        <v>307</v>
      </c>
      <c r="AG61" s="107">
        <v>500</v>
      </c>
      <c r="AH61" s="118"/>
    </row>
    <row r="62" spans="1:34" s="110" customFormat="1" x14ac:dyDescent="0.2">
      <c r="A62" s="110">
        <v>55</v>
      </c>
      <c r="B62" s="130" t="s">
        <v>372</v>
      </c>
      <c r="C62" s="109" t="s">
        <v>35</v>
      </c>
      <c r="D62" s="108" t="s">
        <v>306</v>
      </c>
      <c r="E62" s="109" t="s">
        <v>35</v>
      </c>
      <c r="F62" s="108" t="s">
        <v>307</v>
      </c>
      <c r="G62" s="109"/>
      <c r="H62" s="109" t="s">
        <v>35</v>
      </c>
      <c r="I62" s="107">
        <v>25.6</v>
      </c>
      <c r="J62" s="108">
        <v>5.2</v>
      </c>
      <c r="K62" s="120">
        <v>17.7</v>
      </c>
      <c r="L62" s="108" t="s">
        <v>312</v>
      </c>
      <c r="M62" s="115">
        <v>17.7</v>
      </c>
      <c r="N62" s="115">
        <v>10.6</v>
      </c>
      <c r="O62" s="108">
        <v>30</v>
      </c>
      <c r="P62" s="123" t="s">
        <v>35</v>
      </c>
      <c r="Q62" s="123"/>
      <c r="R62" s="109" t="s">
        <v>35</v>
      </c>
      <c r="S62" s="123"/>
      <c r="T62" s="108" t="s">
        <v>307</v>
      </c>
      <c r="U62" s="108"/>
      <c r="V62" s="107" t="s">
        <v>310</v>
      </c>
      <c r="W62" s="108" t="s">
        <v>307</v>
      </c>
      <c r="X62" s="109" t="s">
        <v>35</v>
      </c>
      <c r="Y62" s="123">
        <v>0.68</v>
      </c>
      <c r="Z62" s="108">
        <v>1</v>
      </c>
      <c r="AA62" s="108">
        <v>3</v>
      </c>
      <c r="AB62" s="108" t="s">
        <v>307</v>
      </c>
      <c r="AC62" s="109" t="s">
        <v>35</v>
      </c>
      <c r="AD62" s="109" t="s">
        <v>35</v>
      </c>
      <c r="AE62" s="108"/>
      <c r="AF62" s="108" t="s">
        <v>307</v>
      </c>
      <c r="AG62" s="107">
        <v>500</v>
      </c>
      <c r="AH62" s="118"/>
    </row>
    <row r="63" spans="1:34" s="110" customFormat="1" x14ac:dyDescent="0.2">
      <c r="A63" s="110">
        <v>56</v>
      </c>
      <c r="B63" s="130" t="s">
        <v>373</v>
      </c>
      <c r="C63" s="109" t="s">
        <v>35</v>
      </c>
      <c r="D63" s="108" t="s">
        <v>306</v>
      </c>
      <c r="E63" s="109" t="s">
        <v>35</v>
      </c>
      <c r="F63" s="108" t="s">
        <v>307</v>
      </c>
      <c r="G63" s="109"/>
      <c r="H63" s="109" t="s">
        <v>35</v>
      </c>
      <c r="I63" s="107">
        <v>29.6</v>
      </c>
      <c r="J63" s="108">
        <v>6.06</v>
      </c>
      <c r="K63" s="120">
        <v>19.600000000000001</v>
      </c>
      <c r="L63" s="108" t="s">
        <v>312</v>
      </c>
      <c r="M63" s="108">
        <v>19.600000000000001</v>
      </c>
      <c r="N63" s="115">
        <v>12.1</v>
      </c>
      <c r="O63" s="108">
        <v>30</v>
      </c>
      <c r="P63" s="123" t="s">
        <v>35</v>
      </c>
      <c r="Q63" s="123"/>
      <c r="R63" s="109" t="s">
        <v>35</v>
      </c>
      <c r="S63" s="123"/>
      <c r="T63" s="108" t="s">
        <v>307</v>
      </c>
      <c r="U63" s="108"/>
      <c r="V63" s="107" t="s">
        <v>310</v>
      </c>
      <c r="W63" s="108" t="s">
        <v>307</v>
      </c>
      <c r="X63" s="109" t="s">
        <v>35</v>
      </c>
      <c r="Y63" s="123">
        <v>0.71</v>
      </c>
      <c r="Z63" s="108">
        <v>1</v>
      </c>
      <c r="AA63" s="108">
        <v>3</v>
      </c>
      <c r="AB63" s="108" t="s">
        <v>307</v>
      </c>
      <c r="AC63" s="109" t="s">
        <v>35</v>
      </c>
      <c r="AD63" s="109" t="s">
        <v>35</v>
      </c>
      <c r="AE63" s="108"/>
      <c r="AF63" s="108" t="s">
        <v>307</v>
      </c>
      <c r="AG63" s="107">
        <v>500</v>
      </c>
      <c r="AH63" s="118"/>
    </row>
    <row r="64" spans="1:34" s="110" customFormat="1" x14ac:dyDescent="0.2">
      <c r="A64" s="110">
        <v>57</v>
      </c>
      <c r="B64" s="130" t="s">
        <v>374</v>
      </c>
      <c r="C64" s="109" t="s">
        <v>35</v>
      </c>
      <c r="D64" s="108" t="s">
        <v>306</v>
      </c>
      <c r="E64" s="109" t="s">
        <v>35</v>
      </c>
      <c r="F64" s="108" t="s">
        <v>307</v>
      </c>
      <c r="G64" s="145" t="s">
        <v>307</v>
      </c>
      <c r="H64" s="115">
        <v>9</v>
      </c>
      <c r="I64" s="107">
        <v>4.7</v>
      </c>
      <c r="J64" s="115">
        <v>1</v>
      </c>
      <c r="K64" s="120">
        <v>4.8</v>
      </c>
      <c r="L64" s="108" t="s">
        <v>312</v>
      </c>
      <c r="M64" s="108">
        <v>4.8</v>
      </c>
      <c r="N64" s="115">
        <v>2.2999999999999998</v>
      </c>
      <c r="O64" s="108">
        <v>22</v>
      </c>
      <c r="P64" s="145" t="s">
        <v>307</v>
      </c>
      <c r="Q64" s="108"/>
      <c r="R64" s="109" t="s">
        <v>35</v>
      </c>
      <c r="S64" s="108"/>
      <c r="T64" s="123" t="s">
        <v>35</v>
      </c>
      <c r="U64" s="108"/>
      <c r="V64" s="107" t="s">
        <v>310</v>
      </c>
      <c r="W64" s="108" t="s">
        <v>307</v>
      </c>
      <c r="X64" s="109" t="s">
        <v>35</v>
      </c>
      <c r="Y64" s="123">
        <v>0.59</v>
      </c>
      <c r="Z64" s="108">
        <v>1</v>
      </c>
      <c r="AA64" s="108">
        <v>3</v>
      </c>
      <c r="AB64" s="108" t="s">
        <v>307</v>
      </c>
      <c r="AC64" s="109" t="s">
        <v>35</v>
      </c>
      <c r="AD64" s="109" t="s">
        <v>35</v>
      </c>
      <c r="AE64" s="108"/>
      <c r="AF64" s="108" t="s">
        <v>307</v>
      </c>
      <c r="AG64" s="107">
        <v>200</v>
      </c>
      <c r="AH64" s="118"/>
    </row>
    <row r="65" spans="1:38" s="110" customFormat="1" x14ac:dyDescent="0.2">
      <c r="A65" s="110">
        <v>58</v>
      </c>
      <c r="B65" s="130" t="s">
        <v>375</v>
      </c>
      <c r="C65" s="109" t="s">
        <v>35</v>
      </c>
      <c r="D65" s="108" t="s">
        <v>306</v>
      </c>
      <c r="E65" s="109" t="s">
        <v>35</v>
      </c>
      <c r="F65" s="108" t="s">
        <v>307</v>
      </c>
      <c r="G65" s="145" t="s">
        <v>307</v>
      </c>
      <c r="H65" s="115">
        <v>9</v>
      </c>
      <c r="I65" s="107">
        <v>7.7</v>
      </c>
      <c r="J65" s="108">
        <v>1.57</v>
      </c>
      <c r="K65" s="120">
        <v>6.01</v>
      </c>
      <c r="L65" s="108" t="s">
        <v>312</v>
      </c>
      <c r="M65" s="108">
        <v>6</v>
      </c>
      <c r="N65" s="115">
        <v>3.1</v>
      </c>
      <c r="O65" s="108">
        <v>30</v>
      </c>
      <c r="P65" s="145" t="s">
        <v>307</v>
      </c>
      <c r="Q65" s="108"/>
      <c r="R65" s="109" t="s">
        <v>35</v>
      </c>
      <c r="S65" s="108"/>
      <c r="T65" s="123" t="s">
        <v>35</v>
      </c>
      <c r="U65" s="108"/>
      <c r="V65" s="107" t="s">
        <v>310</v>
      </c>
      <c r="W65" s="108" t="s">
        <v>307</v>
      </c>
      <c r="X65" s="109" t="s">
        <v>35</v>
      </c>
      <c r="Y65" s="123">
        <v>0.75</v>
      </c>
      <c r="Z65" s="108">
        <v>1</v>
      </c>
      <c r="AA65" s="108">
        <v>3</v>
      </c>
      <c r="AB65" s="108" t="s">
        <v>307</v>
      </c>
      <c r="AC65" s="109" t="s">
        <v>35</v>
      </c>
      <c r="AD65" s="109" t="s">
        <v>35</v>
      </c>
      <c r="AE65" s="108"/>
      <c r="AF65" s="108" t="s">
        <v>307</v>
      </c>
      <c r="AG65" s="107">
        <v>200</v>
      </c>
      <c r="AH65" s="118"/>
    </row>
    <row r="66" spans="1:38" s="110" customFormat="1" x14ac:dyDescent="0.2">
      <c r="A66" s="110">
        <v>59</v>
      </c>
      <c r="B66" s="130" t="s">
        <v>376</v>
      </c>
      <c r="C66" s="109" t="s">
        <v>35</v>
      </c>
      <c r="D66" s="108" t="s">
        <v>306</v>
      </c>
      <c r="E66" s="109" t="s">
        <v>35</v>
      </c>
      <c r="F66" s="108" t="s">
        <v>307</v>
      </c>
      <c r="G66" s="145" t="s">
        <v>307</v>
      </c>
      <c r="H66" s="115">
        <v>9</v>
      </c>
      <c r="I66" s="107">
        <v>9.5</v>
      </c>
      <c r="J66" s="108">
        <v>1.87</v>
      </c>
      <c r="K66" s="120">
        <v>7.63</v>
      </c>
      <c r="L66" s="108" t="s">
        <v>312</v>
      </c>
      <c r="M66" s="108">
        <v>7.6</v>
      </c>
      <c r="N66" s="115">
        <v>4</v>
      </c>
      <c r="O66" s="108">
        <v>22</v>
      </c>
      <c r="P66" s="123" t="s">
        <v>35</v>
      </c>
      <c r="Q66" s="123"/>
      <c r="R66" s="109" t="s">
        <v>35</v>
      </c>
      <c r="S66" s="123"/>
      <c r="T66" s="108" t="s">
        <v>307</v>
      </c>
      <c r="U66" s="108"/>
      <c r="V66" s="107" t="s">
        <v>310</v>
      </c>
      <c r="W66" s="108" t="s">
        <v>307</v>
      </c>
      <c r="X66" s="109" t="s">
        <v>35</v>
      </c>
      <c r="Y66" s="123">
        <v>0.72</v>
      </c>
      <c r="Z66" s="108">
        <v>1</v>
      </c>
      <c r="AA66" s="108">
        <v>3</v>
      </c>
      <c r="AB66" s="108" t="s">
        <v>307</v>
      </c>
      <c r="AC66" s="109" t="s">
        <v>35</v>
      </c>
      <c r="AD66" s="109" t="s">
        <v>35</v>
      </c>
      <c r="AE66" s="108"/>
      <c r="AF66" s="108" t="s">
        <v>307</v>
      </c>
      <c r="AG66" s="107">
        <v>200</v>
      </c>
      <c r="AH66" s="118"/>
    </row>
    <row r="67" spans="1:38" s="110" customFormat="1" x14ac:dyDescent="0.2">
      <c r="A67" s="110">
        <v>60</v>
      </c>
      <c r="B67" s="130" t="s">
        <v>377</v>
      </c>
      <c r="C67" s="109" t="s">
        <v>35</v>
      </c>
      <c r="D67" s="108" t="s">
        <v>306</v>
      </c>
      <c r="E67" s="109" t="s">
        <v>35</v>
      </c>
      <c r="F67" s="108" t="s">
        <v>307</v>
      </c>
      <c r="G67" s="145" t="s">
        <v>307</v>
      </c>
      <c r="H67" s="115">
        <v>9</v>
      </c>
      <c r="I67" s="107">
        <v>12.18</v>
      </c>
      <c r="J67" s="108">
        <v>2.44</v>
      </c>
      <c r="K67" s="120">
        <v>9.44</v>
      </c>
      <c r="L67" s="108" t="s">
        <v>312</v>
      </c>
      <c r="M67" s="108">
        <v>9.4</v>
      </c>
      <c r="N67" s="115">
        <v>4.8</v>
      </c>
      <c r="O67" s="108">
        <v>26</v>
      </c>
      <c r="P67" s="123" t="s">
        <v>35</v>
      </c>
      <c r="Q67" s="123"/>
      <c r="R67" s="109" t="s">
        <v>35</v>
      </c>
      <c r="S67" s="123"/>
      <c r="T67" s="108" t="s">
        <v>307</v>
      </c>
      <c r="U67" s="108"/>
      <c r="V67" s="107" t="s">
        <v>310</v>
      </c>
      <c r="W67" s="108" t="s">
        <v>307</v>
      </c>
      <c r="X67" s="109" t="s">
        <v>35</v>
      </c>
      <c r="Y67" s="123">
        <v>0.75</v>
      </c>
      <c r="Z67" s="108">
        <v>1</v>
      </c>
      <c r="AA67" s="108">
        <v>3</v>
      </c>
      <c r="AB67" s="108" t="s">
        <v>307</v>
      </c>
      <c r="AC67" s="109" t="s">
        <v>35</v>
      </c>
      <c r="AD67" s="109" t="s">
        <v>35</v>
      </c>
      <c r="AE67" s="108"/>
      <c r="AF67" s="108" t="s">
        <v>307</v>
      </c>
      <c r="AG67" s="107">
        <v>200</v>
      </c>
      <c r="AH67" s="118"/>
    </row>
    <row r="68" spans="1:38" s="110" customFormat="1" x14ac:dyDescent="0.2">
      <c r="A68" s="110">
        <v>61</v>
      </c>
      <c r="B68" s="130" t="s">
        <v>378</v>
      </c>
      <c r="C68" s="109" t="s">
        <v>35</v>
      </c>
      <c r="D68" s="108" t="s">
        <v>306</v>
      </c>
      <c r="E68" s="109" t="s">
        <v>35</v>
      </c>
      <c r="F68" s="108" t="s">
        <v>307</v>
      </c>
      <c r="G68" s="145" t="s">
        <v>307</v>
      </c>
      <c r="H68" s="115">
        <v>9</v>
      </c>
      <c r="I68" s="107">
        <v>13.5</v>
      </c>
      <c r="J68" s="108">
        <v>2.66</v>
      </c>
      <c r="K68" s="120">
        <v>10.62</v>
      </c>
      <c r="L68" s="108" t="s">
        <v>312</v>
      </c>
      <c r="M68" s="108">
        <v>10.6</v>
      </c>
      <c r="N68" s="115">
        <v>5.6</v>
      </c>
      <c r="O68" s="108">
        <v>27</v>
      </c>
      <c r="P68" s="123" t="s">
        <v>35</v>
      </c>
      <c r="Q68" s="123"/>
      <c r="R68" s="109" t="s">
        <v>35</v>
      </c>
      <c r="S68" s="123"/>
      <c r="T68" s="108" t="s">
        <v>307</v>
      </c>
      <c r="U68" s="108"/>
      <c r="V68" s="107" t="s">
        <v>310</v>
      </c>
      <c r="W68" s="108" t="s">
        <v>307</v>
      </c>
      <c r="X68" s="109" t="s">
        <v>35</v>
      </c>
      <c r="Y68" s="123">
        <v>0.79</v>
      </c>
      <c r="Z68" s="108">
        <v>1</v>
      </c>
      <c r="AA68" s="108">
        <v>3</v>
      </c>
      <c r="AB68" s="108" t="s">
        <v>307</v>
      </c>
      <c r="AC68" s="109" t="s">
        <v>35</v>
      </c>
      <c r="AD68" s="109" t="s">
        <v>35</v>
      </c>
      <c r="AE68" s="108"/>
      <c r="AF68" s="108" t="s">
        <v>307</v>
      </c>
      <c r="AG68" s="107">
        <v>500</v>
      </c>
      <c r="AH68" s="118"/>
    </row>
    <row r="69" spans="1:38" s="110" customFormat="1" x14ac:dyDescent="0.2">
      <c r="A69" s="110">
        <v>62</v>
      </c>
      <c r="B69" s="130" t="s">
        <v>379</v>
      </c>
      <c r="C69" s="109" t="s">
        <v>35</v>
      </c>
      <c r="D69" s="108" t="s">
        <v>306</v>
      </c>
      <c r="E69" s="109" t="s">
        <v>35</v>
      </c>
      <c r="F69" s="108" t="s">
        <v>307</v>
      </c>
      <c r="G69" s="145" t="s">
        <v>307</v>
      </c>
      <c r="H69" s="115">
        <v>9</v>
      </c>
      <c r="I69" s="107">
        <v>16.57</v>
      </c>
      <c r="J69" s="108">
        <v>3.35</v>
      </c>
      <c r="K69" s="120">
        <v>19</v>
      </c>
      <c r="L69" s="108" t="s">
        <v>312</v>
      </c>
      <c r="M69" s="108">
        <v>19</v>
      </c>
      <c r="N69" s="115">
        <v>6.9</v>
      </c>
      <c r="O69" s="108">
        <v>30</v>
      </c>
      <c r="P69" s="123" t="s">
        <v>35</v>
      </c>
      <c r="Q69" s="123"/>
      <c r="R69" s="109" t="s">
        <v>35</v>
      </c>
      <c r="S69" s="123"/>
      <c r="T69" s="108" t="s">
        <v>307</v>
      </c>
      <c r="U69" s="108"/>
      <c r="V69" s="107" t="s">
        <v>310</v>
      </c>
      <c r="W69" s="108" t="s">
        <v>307</v>
      </c>
      <c r="X69" s="109" t="s">
        <v>35</v>
      </c>
      <c r="Y69" s="123">
        <v>0.61</v>
      </c>
      <c r="Z69" s="108">
        <v>1</v>
      </c>
      <c r="AA69" s="108">
        <v>3</v>
      </c>
      <c r="AB69" s="108" t="s">
        <v>307</v>
      </c>
      <c r="AC69" s="109" t="s">
        <v>35</v>
      </c>
      <c r="AD69" s="109" t="s">
        <v>35</v>
      </c>
      <c r="AE69" s="108"/>
      <c r="AF69" s="108" t="s">
        <v>307</v>
      </c>
      <c r="AG69" s="107">
        <v>500</v>
      </c>
      <c r="AH69" s="118"/>
    </row>
    <row r="70" spans="1:38" s="110" customFormat="1" x14ac:dyDescent="0.2">
      <c r="A70" s="110">
        <v>63</v>
      </c>
      <c r="B70" s="130" t="s">
        <v>380</v>
      </c>
      <c r="C70" s="109" t="s">
        <v>35</v>
      </c>
      <c r="D70" s="108" t="s">
        <v>306</v>
      </c>
      <c r="E70" s="109" t="s">
        <v>35</v>
      </c>
      <c r="F70" s="108" t="s">
        <v>307</v>
      </c>
      <c r="G70" s="145" t="s">
        <v>307</v>
      </c>
      <c r="H70" s="115">
        <v>9</v>
      </c>
      <c r="I70" s="107">
        <v>18.600000000000001</v>
      </c>
      <c r="J70" s="108">
        <v>3.82</v>
      </c>
      <c r="K70" s="120">
        <v>18</v>
      </c>
      <c r="L70" s="108" t="s">
        <v>312</v>
      </c>
      <c r="M70" s="108">
        <v>18</v>
      </c>
      <c r="N70" s="115">
        <v>7.5</v>
      </c>
      <c r="O70" s="108">
        <v>33</v>
      </c>
      <c r="P70" s="123" t="s">
        <v>35</v>
      </c>
      <c r="Q70" s="123"/>
      <c r="R70" s="109" t="s">
        <v>35</v>
      </c>
      <c r="S70" s="123"/>
      <c r="T70" s="108" t="s">
        <v>307</v>
      </c>
      <c r="U70" s="108"/>
      <c r="V70" s="107" t="s">
        <v>310</v>
      </c>
      <c r="W70" s="108" t="s">
        <v>307</v>
      </c>
      <c r="X70" s="109" t="s">
        <v>35</v>
      </c>
      <c r="Y70" s="123">
        <v>0.63</v>
      </c>
      <c r="Z70" s="108">
        <v>1</v>
      </c>
      <c r="AA70" s="108">
        <v>3</v>
      </c>
      <c r="AB70" s="108" t="s">
        <v>307</v>
      </c>
      <c r="AC70" s="109" t="s">
        <v>35</v>
      </c>
      <c r="AD70" s="109" t="s">
        <v>35</v>
      </c>
      <c r="AE70" s="108"/>
      <c r="AF70" s="108" t="s">
        <v>307</v>
      </c>
      <c r="AG70" s="107">
        <v>500</v>
      </c>
      <c r="AH70" s="118"/>
    </row>
    <row r="71" spans="1:38" s="110" customFormat="1" x14ac:dyDescent="0.2">
      <c r="A71" s="110">
        <v>64</v>
      </c>
      <c r="B71" s="130" t="s">
        <v>381</v>
      </c>
      <c r="C71" s="109" t="s">
        <v>35</v>
      </c>
      <c r="D71" s="108" t="s">
        <v>306</v>
      </c>
      <c r="E71" s="109" t="s">
        <v>35</v>
      </c>
      <c r="F71" s="108" t="s">
        <v>307</v>
      </c>
      <c r="G71" s="145" t="s">
        <v>307</v>
      </c>
      <c r="H71" s="115">
        <v>6</v>
      </c>
      <c r="I71" s="136">
        <v>5.95</v>
      </c>
      <c r="J71" s="108">
        <v>1.4</v>
      </c>
      <c r="K71" s="120">
        <v>12</v>
      </c>
      <c r="L71" s="108" t="s">
        <v>312</v>
      </c>
      <c r="M71" s="108">
        <v>12</v>
      </c>
      <c r="N71" s="115">
        <v>2.6</v>
      </c>
      <c r="O71" s="108" t="s">
        <v>382</v>
      </c>
      <c r="P71" s="123" t="s">
        <v>35</v>
      </c>
      <c r="Q71" s="123"/>
      <c r="R71" s="108" t="s">
        <v>307</v>
      </c>
      <c r="S71" s="123"/>
      <c r="T71" s="123" t="s">
        <v>35</v>
      </c>
      <c r="U71" s="108"/>
      <c r="V71" s="107" t="s">
        <v>310</v>
      </c>
      <c r="W71" s="109" t="s">
        <v>35</v>
      </c>
      <c r="X71" s="108" t="s">
        <v>307</v>
      </c>
      <c r="Y71" s="123">
        <v>0.97</v>
      </c>
      <c r="Z71" s="108">
        <v>1</v>
      </c>
      <c r="AA71" s="108">
        <v>3</v>
      </c>
      <c r="AB71" s="108" t="s">
        <v>307</v>
      </c>
      <c r="AC71" s="109" t="s">
        <v>35</v>
      </c>
      <c r="AD71" s="109" t="s">
        <v>35</v>
      </c>
      <c r="AE71" s="108"/>
      <c r="AF71" s="108" t="s">
        <v>307</v>
      </c>
      <c r="AG71" s="107">
        <v>200</v>
      </c>
      <c r="AH71" s="118"/>
    </row>
    <row r="72" spans="1:38" s="110" customFormat="1" x14ac:dyDescent="0.2">
      <c r="A72" s="110">
        <v>65</v>
      </c>
      <c r="B72" s="130" t="s">
        <v>383</v>
      </c>
      <c r="C72" s="109" t="s">
        <v>35</v>
      </c>
      <c r="D72" s="108" t="s">
        <v>306</v>
      </c>
      <c r="E72" s="109" t="s">
        <v>35</v>
      </c>
      <c r="F72" s="108" t="s">
        <v>307</v>
      </c>
      <c r="G72" s="145" t="s">
        <v>307</v>
      </c>
      <c r="H72" s="115">
        <v>6</v>
      </c>
      <c r="I72" s="136">
        <v>8.65</v>
      </c>
      <c r="J72" s="108">
        <v>2.4</v>
      </c>
      <c r="K72" s="120">
        <v>12</v>
      </c>
      <c r="L72" s="108" t="s">
        <v>312</v>
      </c>
      <c r="M72" s="108">
        <v>12</v>
      </c>
      <c r="N72" s="115">
        <v>2.9</v>
      </c>
      <c r="O72" s="108" t="s">
        <v>382</v>
      </c>
      <c r="P72" s="123" t="s">
        <v>35</v>
      </c>
      <c r="Q72" s="123"/>
      <c r="R72" s="108" t="s">
        <v>307</v>
      </c>
      <c r="S72" s="123"/>
      <c r="T72" s="123" t="s">
        <v>35</v>
      </c>
      <c r="U72" s="108"/>
      <c r="V72" s="107" t="s">
        <v>310</v>
      </c>
      <c r="W72" s="109" t="s">
        <v>35</v>
      </c>
      <c r="X72" s="108" t="s">
        <v>307</v>
      </c>
      <c r="Y72" s="123">
        <v>0.97</v>
      </c>
      <c r="Z72" s="108">
        <v>1</v>
      </c>
      <c r="AA72" s="108">
        <v>3</v>
      </c>
      <c r="AB72" s="108" t="s">
        <v>307</v>
      </c>
      <c r="AC72" s="109" t="s">
        <v>35</v>
      </c>
      <c r="AD72" s="109" t="s">
        <v>35</v>
      </c>
      <c r="AE72" s="108"/>
      <c r="AF72" s="108" t="s">
        <v>307</v>
      </c>
      <c r="AG72" s="107">
        <v>200</v>
      </c>
      <c r="AH72" s="118"/>
    </row>
    <row r="73" spans="1:38" s="110" customFormat="1" x14ac:dyDescent="0.2">
      <c r="A73" s="110">
        <v>66</v>
      </c>
      <c r="B73" s="130" t="s">
        <v>384</v>
      </c>
      <c r="C73" s="109" t="s">
        <v>35</v>
      </c>
      <c r="D73" s="108" t="s">
        <v>306</v>
      </c>
      <c r="E73" s="109" t="s">
        <v>35</v>
      </c>
      <c r="F73" s="108" t="s">
        <v>307</v>
      </c>
      <c r="G73" s="145" t="s">
        <v>307</v>
      </c>
      <c r="H73" s="115">
        <v>9</v>
      </c>
      <c r="I73" s="136">
        <v>13.56</v>
      </c>
      <c r="J73" s="108">
        <v>3.3</v>
      </c>
      <c r="K73" s="120">
        <v>9</v>
      </c>
      <c r="L73" s="108" t="s">
        <v>312</v>
      </c>
      <c r="M73" s="108">
        <v>9</v>
      </c>
      <c r="N73" s="115">
        <v>5.5</v>
      </c>
      <c r="O73" s="108" t="s">
        <v>382</v>
      </c>
      <c r="P73" s="123" t="s">
        <v>35</v>
      </c>
      <c r="Q73" s="123"/>
      <c r="R73" s="108" t="s">
        <v>307</v>
      </c>
      <c r="S73" s="123"/>
      <c r="T73" s="123" t="s">
        <v>35</v>
      </c>
      <c r="U73" s="108"/>
      <c r="V73" s="107" t="s">
        <v>310</v>
      </c>
      <c r="W73" s="109" t="s">
        <v>35</v>
      </c>
      <c r="X73" s="108" t="s">
        <v>307</v>
      </c>
      <c r="Y73" s="123">
        <v>0.88</v>
      </c>
      <c r="Z73" s="108">
        <v>1</v>
      </c>
      <c r="AA73" s="108">
        <v>3</v>
      </c>
      <c r="AB73" s="108" t="s">
        <v>307</v>
      </c>
      <c r="AC73" s="109" t="s">
        <v>35</v>
      </c>
      <c r="AD73" s="109" t="s">
        <v>35</v>
      </c>
      <c r="AE73" s="108"/>
      <c r="AF73" s="108" t="s">
        <v>307</v>
      </c>
      <c r="AG73" s="107">
        <v>500</v>
      </c>
      <c r="AH73" s="118"/>
    </row>
    <row r="74" spans="1:38" s="110" customFormat="1" x14ac:dyDescent="0.2">
      <c r="A74" s="110">
        <v>67</v>
      </c>
      <c r="B74" s="130" t="s">
        <v>385</v>
      </c>
      <c r="C74" s="109" t="s">
        <v>35</v>
      </c>
      <c r="D74" s="108" t="s">
        <v>306</v>
      </c>
      <c r="E74" s="109" t="s">
        <v>35</v>
      </c>
      <c r="F74" s="108" t="s">
        <v>307</v>
      </c>
      <c r="G74" s="145" t="s">
        <v>307</v>
      </c>
      <c r="H74" s="115">
        <v>9</v>
      </c>
      <c r="I74" s="136">
        <v>17.2</v>
      </c>
      <c r="J74" s="108">
        <v>4.62</v>
      </c>
      <c r="K74" s="120">
        <v>10</v>
      </c>
      <c r="L74" s="108" t="s">
        <v>312</v>
      </c>
      <c r="M74" s="108">
        <v>10</v>
      </c>
      <c r="N74" s="115">
        <v>7.3</v>
      </c>
      <c r="O74" s="108" t="s">
        <v>382</v>
      </c>
      <c r="P74" s="123" t="s">
        <v>35</v>
      </c>
      <c r="Q74" s="123"/>
      <c r="R74" s="108" t="s">
        <v>307</v>
      </c>
      <c r="S74" s="123"/>
      <c r="T74" s="123" t="s">
        <v>35</v>
      </c>
      <c r="U74" s="108"/>
      <c r="V74" s="107" t="s">
        <v>310</v>
      </c>
      <c r="W74" s="109" t="s">
        <v>35</v>
      </c>
      <c r="X74" s="108" t="s">
        <v>307</v>
      </c>
      <c r="Y74" s="123">
        <v>0.6</v>
      </c>
      <c r="Z74" s="108">
        <v>1</v>
      </c>
      <c r="AA74" s="108">
        <v>3</v>
      </c>
      <c r="AB74" s="108" t="s">
        <v>307</v>
      </c>
      <c r="AC74" s="109" t="s">
        <v>35</v>
      </c>
      <c r="AD74" s="109" t="s">
        <v>35</v>
      </c>
      <c r="AE74" s="108"/>
      <c r="AF74" s="108" t="s">
        <v>307</v>
      </c>
      <c r="AG74" s="107">
        <v>500</v>
      </c>
      <c r="AH74" s="118"/>
    </row>
    <row r="75" spans="1:38" x14ac:dyDescent="0.2">
      <c r="A75" s="110">
        <v>68</v>
      </c>
      <c r="B75" s="130" t="s">
        <v>386</v>
      </c>
      <c r="C75" s="109" t="s">
        <v>35</v>
      </c>
      <c r="D75" s="108">
        <v>178</v>
      </c>
      <c r="E75" s="108" t="s">
        <v>307</v>
      </c>
      <c r="F75" s="108" t="s">
        <v>307</v>
      </c>
      <c r="G75" s="145" t="s">
        <v>307</v>
      </c>
      <c r="H75" s="115">
        <v>6</v>
      </c>
      <c r="I75" s="136">
        <v>5.95</v>
      </c>
      <c r="J75" s="108">
        <v>1.4</v>
      </c>
      <c r="K75" s="120">
        <v>12</v>
      </c>
      <c r="L75" s="108" t="s">
        <v>312</v>
      </c>
      <c r="M75" s="108">
        <v>12</v>
      </c>
      <c r="N75" s="115">
        <v>2.6</v>
      </c>
      <c r="O75" s="108" t="s">
        <v>382</v>
      </c>
      <c r="P75" s="123" t="s">
        <v>35</v>
      </c>
      <c r="Q75" s="123"/>
      <c r="R75" s="108" t="s">
        <v>307</v>
      </c>
      <c r="S75" s="123"/>
      <c r="T75" s="123" t="s">
        <v>35</v>
      </c>
      <c r="U75" s="108"/>
      <c r="V75" s="107" t="s">
        <v>310</v>
      </c>
      <c r="W75" s="123" t="s">
        <v>35</v>
      </c>
      <c r="X75" s="108" t="s">
        <v>307</v>
      </c>
      <c r="Y75" s="123">
        <v>0.97</v>
      </c>
      <c r="Z75" s="108">
        <v>1</v>
      </c>
      <c r="AA75" s="108">
        <v>3</v>
      </c>
      <c r="AB75" s="108" t="s">
        <v>307</v>
      </c>
      <c r="AC75" s="109" t="s">
        <v>35</v>
      </c>
      <c r="AD75" s="109" t="s">
        <v>35</v>
      </c>
      <c r="AE75" s="108"/>
      <c r="AF75" s="108" t="s">
        <v>307</v>
      </c>
      <c r="AG75" s="107">
        <v>200</v>
      </c>
    </row>
    <row r="76" spans="1:38" x14ac:dyDescent="0.2">
      <c r="A76" s="110">
        <v>69</v>
      </c>
      <c r="B76" s="130" t="s">
        <v>387</v>
      </c>
      <c r="C76" s="109" t="s">
        <v>35</v>
      </c>
      <c r="D76" s="108">
        <v>178</v>
      </c>
      <c r="E76" s="108" t="s">
        <v>307</v>
      </c>
      <c r="F76" s="108" t="s">
        <v>307</v>
      </c>
      <c r="G76" s="145" t="s">
        <v>307</v>
      </c>
      <c r="H76" s="115">
        <v>6</v>
      </c>
      <c r="I76" s="136">
        <v>8.65</v>
      </c>
      <c r="J76" s="108">
        <v>2.4</v>
      </c>
      <c r="K76" s="120">
        <v>12</v>
      </c>
      <c r="L76" s="108" t="s">
        <v>312</v>
      </c>
      <c r="M76" s="108">
        <v>12</v>
      </c>
      <c r="N76" s="115">
        <v>2.9</v>
      </c>
      <c r="O76" s="108" t="s">
        <v>382</v>
      </c>
      <c r="P76" s="123" t="s">
        <v>35</v>
      </c>
      <c r="Q76" s="123"/>
      <c r="R76" s="108" t="s">
        <v>307</v>
      </c>
      <c r="S76" s="123"/>
      <c r="T76" s="123" t="s">
        <v>35</v>
      </c>
      <c r="U76" s="108"/>
      <c r="V76" s="107" t="s">
        <v>310</v>
      </c>
      <c r="W76" s="123" t="s">
        <v>35</v>
      </c>
      <c r="X76" s="108" t="s">
        <v>307</v>
      </c>
      <c r="Y76" s="123">
        <v>0.97</v>
      </c>
      <c r="Z76" s="108">
        <v>1</v>
      </c>
      <c r="AA76" s="108">
        <v>3</v>
      </c>
      <c r="AB76" s="108" t="s">
        <v>307</v>
      </c>
      <c r="AC76" s="109" t="s">
        <v>35</v>
      </c>
      <c r="AD76" s="109" t="s">
        <v>35</v>
      </c>
      <c r="AE76" s="108"/>
      <c r="AF76" s="108" t="s">
        <v>307</v>
      </c>
      <c r="AG76" s="107">
        <v>200</v>
      </c>
    </row>
    <row r="77" spans="1:38" x14ac:dyDescent="0.2">
      <c r="A77" s="110">
        <v>70</v>
      </c>
      <c r="B77" s="130" t="s">
        <v>388</v>
      </c>
      <c r="C77" s="109" t="s">
        <v>35</v>
      </c>
      <c r="D77" s="108">
        <v>178</v>
      </c>
      <c r="E77" s="108" t="s">
        <v>307</v>
      </c>
      <c r="F77" s="108" t="s">
        <v>307</v>
      </c>
      <c r="G77" s="145" t="s">
        <v>307</v>
      </c>
      <c r="H77" s="115">
        <v>9</v>
      </c>
      <c r="I77" s="136">
        <v>13.56</v>
      </c>
      <c r="J77" s="108">
        <v>3.3</v>
      </c>
      <c r="K77" s="120">
        <v>9</v>
      </c>
      <c r="L77" s="108" t="s">
        <v>312</v>
      </c>
      <c r="M77" s="108">
        <v>9</v>
      </c>
      <c r="N77" s="115">
        <v>5.5</v>
      </c>
      <c r="O77" s="108" t="s">
        <v>382</v>
      </c>
      <c r="P77" s="123" t="s">
        <v>35</v>
      </c>
      <c r="Q77" s="123"/>
      <c r="R77" s="108" t="s">
        <v>307</v>
      </c>
      <c r="S77" s="123"/>
      <c r="T77" s="123" t="s">
        <v>35</v>
      </c>
      <c r="U77" s="108"/>
      <c r="V77" s="107" t="s">
        <v>310</v>
      </c>
      <c r="W77" s="123" t="s">
        <v>35</v>
      </c>
      <c r="X77" s="108" t="s">
        <v>307</v>
      </c>
      <c r="Y77" s="123">
        <v>0.88</v>
      </c>
      <c r="Z77" s="108">
        <v>1</v>
      </c>
      <c r="AA77" s="108">
        <v>3</v>
      </c>
      <c r="AB77" s="108" t="s">
        <v>307</v>
      </c>
      <c r="AC77" s="109" t="s">
        <v>35</v>
      </c>
      <c r="AD77" s="109" t="s">
        <v>35</v>
      </c>
      <c r="AE77" s="108"/>
      <c r="AF77" s="108" t="s">
        <v>307</v>
      </c>
      <c r="AG77" s="107">
        <v>500</v>
      </c>
      <c r="AI77" s="110"/>
      <c r="AJ77" s="110"/>
      <c r="AK77" s="110"/>
      <c r="AL77" s="110"/>
    </row>
    <row r="78" spans="1:38" ht="15" x14ac:dyDescent="0.2">
      <c r="A78" s="110">
        <v>71</v>
      </c>
      <c r="B78" s="112" t="s">
        <v>389</v>
      </c>
      <c r="N78" s="134"/>
    </row>
    <row r="79" spans="1:38" s="110" customFormat="1" x14ac:dyDescent="0.2">
      <c r="A79" s="110">
        <v>72</v>
      </c>
      <c r="B79" s="113" t="s">
        <v>390</v>
      </c>
      <c r="C79" s="109" t="s">
        <v>35</v>
      </c>
      <c r="D79" s="108" t="s">
        <v>306</v>
      </c>
      <c r="E79" s="109" t="s">
        <v>35</v>
      </c>
      <c r="F79" s="145" t="s">
        <v>307</v>
      </c>
      <c r="G79" s="145" t="s">
        <v>307</v>
      </c>
      <c r="H79" s="114">
        <v>6</v>
      </c>
      <c r="I79" s="115">
        <v>11</v>
      </c>
      <c r="J79" s="137">
        <v>1.96</v>
      </c>
      <c r="K79" s="138">
        <v>6</v>
      </c>
      <c r="L79" s="115" t="s">
        <v>312</v>
      </c>
      <c r="M79" s="115">
        <v>5.9</v>
      </c>
      <c r="N79" s="119">
        <f>0.4*M79*3^(1/2)*Y79</f>
        <v>3.0248535303382873</v>
      </c>
      <c r="O79" s="139">
        <v>30</v>
      </c>
      <c r="P79" s="145" t="s">
        <v>307</v>
      </c>
      <c r="Q79" s="114"/>
      <c r="R79" s="109" t="s">
        <v>35</v>
      </c>
      <c r="S79" s="114"/>
      <c r="T79" s="109" t="s">
        <v>35</v>
      </c>
      <c r="U79" s="139"/>
      <c r="V79" s="135" t="s">
        <v>310</v>
      </c>
      <c r="W79" s="115" t="s">
        <v>307</v>
      </c>
      <c r="X79" s="109" t="s">
        <v>35</v>
      </c>
      <c r="Y79" s="109">
        <v>0.74</v>
      </c>
      <c r="Z79" s="139">
        <v>1</v>
      </c>
      <c r="AA79" s="139">
        <v>3</v>
      </c>
      <c r="AB79" s="109" t="s">
        <v>35</v>
      </c>
      <c r="AC79" s="109" t="s">
        <v>35</v>
      </c>
      <c r="AD79" s="114" t="s">
        <v>307</v>
      </c>
      <c r="AE79" s="114"/>
      <c r="AF79" s="109" t="s">
        <v>35</v>
      </c>
      <c r="AG79" s="109" t="s">
        <v>35</v>
      </c>
      <c r="AH79" s="118"/>
    </row>
    <row r="80" spans="1:38" s="110" customFormat="1" x14ac:dyDescent="0.2">
      <c r="A80" s="110">
        <v>73</v>
      </c>
      <c r="B80" s="113" t="s">
        <v>391</v>
      </c>
      <c r="C80" s="109" t="s">
        <v>35</v>
      </c>
      <c r="D80" s="108" t="s">
        <v>306</v>
      </c>
      <c r="E80" s="109" t="s">
        <v>35</v>
      </c>
      <c r="F80" s="145" t="s">
        <v>307</v>
      </c>
      <c r="G80" s="145" t="s">
        <v>307</v>
      </c>
      <c r="H80" s="114">
        <v>6</v>
      </c>
      <c r="I80" s="108">
        <v>12.9</v>
      </c>
      <c r="J80" s="145">
        <v>2.35</v>
      </c>
      <c r="K80" s="145">
        <v>6.9</v>
      </c>
      <c r="L80" s="108" t="s">
        <v>312</v>
      </c>
      <c r="M80" s="108">
        <v>6.9</v>
      </c>
      <c r="N80" s="119">
        <f t="shared" ref="N80:N83" si="3">0.4*M80*3^(1/2)*Y80</f>
        <v>3.6809543762453782</v>
      </c>
      <c r="O80" s="108">
        <v>20</v>
      </c>
      <c r="P80" s="109" t="s">
        <v>35</v>
      </c>
      <c r="Q80" s="109"/>
      <c r="R80" s="109" t="s">
        <v>35</v>
      </c>
      <c r="S80" s="109"/>
      <c r="T80" s="145" t="s">
        <v>307</v>
      </c>
      <c r="U80" s="108"/>
      <c r="V80" s="107" t="s">
        <v>310</v>
      </c>
      <c r="W80" s="108" t="s">
        <v>307</v>
      </c>
      <c r="X80" s="109" t="s">
        <v>35</v>
      </c>
      <c r="Y80" s="109">
        <v>0.77</v>
      </c>
      <c r="Z80" s="108">
        <v>1</v>
      </c>
      <c r="AA80" s="108">
        <v>3</v>
      </c>
      <c r="AB80" s="109" t="s">
        <v>35</v>
      </c>
      <c r="AC80" s="109" t="s">
        <v>35</v>
      </c>
      <c r="AD80" s="145" t="s">
        <v>307</v>
      </c>
      <c r="AE80" s="145"/>
      <c r="AF80" s="109" t="s">
        <v>35</v>
      </c>
      <c r="AG80" s="109" t="s">
        <v>35</v>
      </c>
      <c r="AH80" s="118"/>
    </row>
    <row r="81" spans="1:62" s="110" customFormat="1" x14ac:dyDescent="0.2">
      <c r="A81" s="110">
        <v>74</v>
      </c>
      <c r="B81" s="113" t="s">
        <v>392</v>
      </c>
      <c r="C81" s="109" t="s">
        <v>35</v>
      </c>
      <c r="D81" s="108" t="s">
        <v>306</v>
      </c>
      <c r="E81" s="109" t="s">
        <v>35</v>
      </c>
      <c r="F81" s="145" t="s">
        <v>307</v>
      </c>
      <c r="G81" s="145" t="s">
        <v>307</v>
      </c>
      <c r="H81" s="114">
        <v>9</v>
      </c>
      <c r="I81" s="108">
        <v>14.7</v>
      </c>
      <c r="J81" s="145">
        <v>2.6</v>
      </c>
      <c r="K81" s="145">
        <v>7.5</v>
      </c>
      <c r="L81" s="108" t="s">
        <v>312</v>
      </c>
      <c r="M81" s="108">
        <v>7.5</v>
      </c>
      <c r="N81" s="119">
        <f t="shared" si="3"/>
        <v>4.2088834623923725</v>
      </c>
      <c r="O81" s="108">
        <v>25</v>
      </c>
      <c r="P81" s="109" t="s">
        <v>35</v>
      </c>
      <c r="Q81" s="109"/>
      <c r="R81" s="109" t="s">
        <v>35</v>
      </c>
      <c r="S81" s="109"/>
      <c r="T81" s="145" t="s">
        <v>307</v>
      </c>
      <c r="U81" s="108"/>
      <c r="V81" s="107" t="s">
        <v>310</v>
      </c>
      <c r="W81" s="108" t="s">
        <v>307</v>
      </c>
      <c r="X81" s="109" t="s">
        <v>35</v>
      </c>
      <c r="Y81" s="109">
        <v>0.81</v>
      </c>
      <c r="Z81" s="108">
        <v>1</v>
      </c>
      <c r="AA81" s="108">
        <v>3</v>
      </c>
      <c r="AB81" s="109" t="s">
        <v>35</v>
      </c>
      <c r="AC81" s="109" t="s">
        <v>35</v>
      </c>
      <c r="AD81" s="145" t="s">
        <v>307</v>
      </c>
      <c r="AE81" s="145"/>
      <c r="AF81" s="109" t="s">
        <v>35</v>
      </c>
      <c r="AG81" s="109" t="s">
        <v>35</v>
      </c>
      <c r="AH81" s="118"/>
    </row>
    <row r="82" spans="1:62" s="110" customFormat="1" x14ac:dyDescent="0.2">
      <c r="A82" s="110">
        <v>75</v>
      </c>
      <c r="B82" s="113" t="s">
        <v>393</v>
      </c>
      <c r="C82" s="109" t="s">
        <v>35</v>
      </c>
      <c r="D82" s="108" t="s">
        <v>306</v>
      </c>
      <c r="E82" s="109" t="s">
        <v>35</v>
      </c>
      <c r="F82" s="145" t="s">
        <v>307</v>
      </c>
      <c r="G82" s="145" t="s">
        <v>307</v>
      </c>
      <c r="H82" s="114">
        <v>9</v>
      </c>
      <c r="I82" s="108">
        <v>18.600000000000001</v>
      </c>
      <c r="J82" s="145">
        <v>3.27</v>
      </c>
      <c r="K82" s="145">
        <v>9.4</v>
      </c>
      <c r="L82" s="108" t="s">
        <v>312</v>
      </c>
      <c r="M82" s="108">
        <v>9.4</v>
      </c>
      <c r="N82" s="119">
        <f t="shared" si="3"/>
        <v>5.1448837188025935</v>
      </c>
      <c r="O82" s="108">
        <v>28</v>
      </c>
      <c r="P82" s="109" t="s">
        <v>35</v>
      </c>
      <c r="Q82" s="109"/>
      <c r="R82" s="109" t="s">
        <v>35</v>
      </c>
      <c r="S82" s="109"/>
      <c r="T82" s="145" t="s">
        <v>307</v>
      </c>
      <c r="U82" s="108"/>
      <c r="V82" s="107" t="s">
        <v>310</v>
      </c>
      <c r="W82" s="108" t="s">
        <v>307</v>
      </c>
      <c r="X82" s="109" t="s">
        <v>35</v>
      </c>
      <c r="Y82" s="109">
        <v>0.79</v>
      </c>
      <c r="Z82" s="108">
        <v>1</v>
      </c>
      <c r="AA82" s="108">
        <v>3</v>
      </c>
      <c r="AB82" s="109" t="s">
        <v>35</v>
      </c>
      <c r="AC82" s="109" t="s">
        <v>35</v>
      </c>
      <c r="AD82" s="145" t="s">
        <v>307</v>
      </c>
      <c r="AE82" s="145"/>
      <c r="AF82" s="109" t="s">
        <v>35</v>
      </c>
      <c r="AG82" s="109" t="s">
        <v>35</v>
      </c>
      <c r="AH82" s="118"/>
    </row>
    <row r="83" spans="1:62" s="110" customFormat="1" x14ac:dyDescent="0.2">
      <c r="A83" s="110">
        <v>76</v>
      </c>
      <c r="B83" s="113" t="s">
        <v>394</v>
      </c>
      <c r="C83" s="109" t="s">
        <v>35</v>
      </c>
      <c r="D83" s="108" t="s">
        <v>306</v>
      </c>
      <c r="E83" s="109" t="s">
        <v>35</v>
      </c>
      <c r="F83" s="145" t="s">
        <v>307</v>
      </c>
      <c r="G83" s="145" t="s">
        <v>307</v>
      </c>
      <c r="H83" s="114">
        <v>9</v>
      </c>
      <c r="I83" s="108">
        <v>21.8</v>
      </c>
      <c r="J83" s="145">
        <v>3.82</v>
      </c>
      <c r="K83" s="145">
        <v>11</v>
      </c>
      <c r="L83" s="108" t="s">
        <v>312</v>
      </c>
      <c r="M83" s="108">
        <v>11</v>
      </c>
      <c r="N83" s="119">
        <f t="shared" si="3"/>
        <v>6.020608607109418</v>
      </c>
      <c r="O83" s="108">
        <v>30</v>
      </c>
      <c r="P83" s="109" t="s">
        <v>35</v>
      </c>
      <c r="Q83" s="109"/>
      <c r="R83" s="109" t="s">
        <v>35</v>
      </c>
      <c r="S83" s="109"/>
      <c r="T83" s="145" t="s">
        <v>307</v>
      </c>
      <c r="U83" s="108"/>
      <c r="V83" s="107" t="s">
        <v>310</v>
      </c>
      <c r="W83" s="108" t="s">
        <v>307</v>
      </c>
      <c r="X83" s="109" t="s">
        <v>35</v>
      </c>
      <c r="Y83" s="109">
        <v>0.79</v>
      </c>
      <c r="Z83" s="108">
        <v>1</v>
      </c>
      <c r="AA83" s="108">
        <v>3</v>
      </c>
      <c r="AB83" s="109" t="s">
        <v>35</v>
      </c>
      <c r="AC83" s="109" t="s">
        <v>35</v>
      </c>
      <c r="AD83" s="145" t="s">
        <v>307</v>
      </c>
      <c r="AE83" s="145"/>
      <c r="AF83" s="109" t="s">
        <v>35</v>
      </c>
      <c r="AG83" s="109" t="s">
        <v>35</v>
      </c>
      <c r="AH83" s="118"/>
    </row>
    <row r="84" spans="1:62" s="110" customFormat="1" ht="15" x14ac:dyDescent="0.2">
      <c r="A84" s="110">
        <v>77</v>
      </c>
      <c r="B84" s="121" t="s">
        <v>395</v>
      </c>
      <c r="C84" s="109"/>
      <c r="D84" s="108"/>
      <c r="E84" s="109"/>
      <c r="F84" s="145"/>
      <c r="G84" s="109"/>
      <c r="H84" s="109"/>
      <c r="I84" s="108"/>
      <c r="J84" s="145"/>
      <c r="K84" s="145"/>
      <c r="L84" s="108"/>
      <c r="M84" s="108"/>
      <c r="N84" s="114"/>
      <c r="O84" s="108"/>
      <c r="P84" s="109"/>
      <c r="Q84" s="109"/>
      <c r="R84" s="109"/>
      <c r="S84" s="109"/>
      <c r="T84" s="145"/>
      <c r="U84" s="108"/>
      <c r="V84" s="107"/>
      <c r="W84" s="108"/>
      <c r="X84" s="109"/>
      <c r="Y84" s="109"/>
      <c r="Z84" s="108"/>
      <c r="AA84" s="108"/>
      <c r="AB84" s="109"/>
      <c r="AC84" s="109"/>
      <c r="AD84" s="145"/>
      <c r="AE84" s="145"/>
      <c r="AF84" s="109"/>
      <c r="AG84" s="109"/>
      <c r="AH84" s="118"/>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row>
    <row r="85" spans="1:62" s="110" customFormat="1" x14ac:dyDescent="0.2">
      <c r="A85" s="110">
        <v>78</v>
      </c>
      <c r="B85" s="113" t="s">
        <v>396</v>
      </c>
      <c r="C85" s="109" t="s">
        <v>35</v>
      </c>
      <c r="D85" s="108" t="s">
        <v>306</v>
      </c>
      <c r="E85" s="109" t="s">
        <v>307</v>
      </c>
      <c r="F85" s="145"/>
      <c r="G85" s="145"/>
      <c r="H85" s="114"/>
      <c r="I85" s="115"/>
      <c r="J85" s="137">
        <v>0.45</v>
      </c>
      <c r="K85" s="138">
        <v>2.1</v>
      </c>
      <c r="L85" s="115" t="s">
        <v>308</v>
      </c>
      <c r="M85" s="115">
        <v>3.4</v>
      </c>
      <c r="N85" s="128">
        <f t="shared" ref="N85" si="4">0.4*M85</f>
        <v>1.36</v>
      </c>
      <c r="O85" s="139">
        <v>13.5</v>
      </c>
      <c r="P85" s="145" t="s">
        <v>307</v>
      </c>
      <c r="Q85" s="114"/>
      <c r="R85" s="109" t="s">
        <v>35</v>
      </c>
      <c r="S85" s="114"/>
      <c r="T85" s="109" t="s">
        <v>35</v>
      </c>
      <c r="U85" s="139"/>
      <c r="V85" s="135" t="s">
        <v>310</v>
      </c>
      <c r="W85" s="115" t="s">
        <v>307</v>
      </c>
      <c r="X85" s="109" t="s">
        <v>35</v>
      </c>
      <c r="Y85" s="109">
        <v>0.93</v>
      </c>
      <c r="Z85" s="139">
        <v>1</v>
      </c>
      <c r="AA85" s="139">
        <v>3</v>
      </c>
      <c r="AB85" s="109" t="s">
        <v>35</v>
      </c>
      <c r="AC85" s="109" t="s">
        <v>35</v>
      </c>
      <c r="AD85" s="114" t="s">
        <v>307</v>
      </c>
      <c r="AE85" s="114"/>
      <c r="AF85" s="109" t="s">
        <v>35</v>
      </c>
      <c r="AG85" s="109" t="s">
        <v>35</v>
      </c>
      <c r="AH85" s="118"/>
    </row>
    <row r="86" spans="1:62" ht="15" x14ac:dyDescent="0.2">
      <c r="A86" s="110">
        <v>79</v>
      </c>
      <c r="B86" s="121" t="s">
        <v>397</v>
      </c>
      <c r="N86" s="134"/>
    </row>
    <row r="87" spans="1:62" s="110" customFormat="1" x14ac:dyDescent="0.2">
      <c r="A87" s="110">
        <v>80</v>
      </c>
      <c r="B87" s="113" t="s">
        <v>398</v>
      </c>
      <c r="C87" s="109" t="s">
        <v>35</v>
      </c>
      <c r="D87" s="108" t="s">
        <v>306</v>
      </c>
      <c r="E87" s="109" t="s">
        <v>35</v>
      </c>
      <c r="F87" s="145" t="s">
        <v>307</v>
      </c>
      <c r="G87" s="145"/>
      <c r="H87" s="114"/>
      <c r="I87" s="115">
        <v>32.5</v>
      </c>
      <c r="J87" s="114">
        <v>13.7</v>
      </c>
      <c r="K87" s="114">
        <v>45.3</v>
      </c>
      <c r="L87" s="108" t="s">
        <v>312</v>
      </c>
      <c r="M87" s="108">
        <v>45.3</v>
      </c>
      <c r="N87" s="119">
        <f t="shared" ref="N87" si="5">0.4*M87*3^(1/2)*Y87</f>
        <v>22.910875262198079</v>
      </c>
      <c r="O87" s="108">
        <v>85</v>
      </c>
      <c r="P87" s="109" t="s">
        <v>35</v>
      </c>
      <c r="Q87" s="109"/>
      <c r="R87" s="109" t="s">
        <v>35</v>
      </c>
      <c r="S87" s="109"/>
      <c r="T87" s="145" t="s">
        <v>307</v>
      </c>
      <c r="U87" s="108"/>
      <c r="V87" s="107" t="s">
        <v>310</v>
      </c>
      <c r="W87" s="108" t="s">
        <v>307</v>
      </c>
      <c r="X87" s="109" t="s">
        <v>35</v>
      </c>
      <c r="Y87" s="109">
        <v>0.73</v>
      </c>
      <c r="Z87" s="108">
        <v>2</v>
      </c>
      <c r="AA87" s="108">
        <v>3</v>
      </c>
      <c r="AB87" s="109" t="s">
        <v>35</v>
      </c>
      <c r="AC87" s="108" t="s">
        <v>307</v>
      </c>
      <c r="AD87" s="109" t="s">
        <v>35</v>
      </c>
      <c r="AE87" s="145"/>
      <c r="AF87" s="145" t="s">
        <v>307</v>
      </c>
      <c r="AG87" s="144">
        <v>500</v>
      </c>
      <c r="AH87" s="118"/>
    </row>
    <row r="88" spans="1:62" ht="15" x14ac:dyDescent="0.2">
      <c r="A88" s="110">
        <v>81</v>
      </c>
      <c r="B88" s="121" t="s">
        <v>399</v>
      </c>
      <c r="N88" s="134"/>
    </row>
    <row r="89" spans="1:62" s="110" customFormat="1" x14ac:dyDescent="0.2">
      <c r="A89" s="110">
        <v>82</v>
      </c>
      <c r="B89" s="113" t="s">
        <v>400</v>
      </c>
      <c r="C89" s="109" t="s">
        <v>35</v>
      </c>
      <c r="D89" s="108" t="s">
        <v>306</v>
      </c>
      <c r="E89" s="109" t="s">
        <v>35</v>
      </c>
      <c r="F89" s="145" t="s">
        <v>307</v>
      </c>
      <c r="G89" s="109"/>
      <c r="H89" s="109" t="s">
        <v>35</v>
      </c>
      <c r="I89" s="117">
        <v>25.9</v>
      </c>
      <c r="J89" s="145">
        <v>6.4</v>
      </c>
      <c r="K89" s="145">
        <v>34</v>
      </c>
      <c r="L89" s="108" t="s">
        <v>312</v>
      </c>
      <c r="M89" s="108">
        <v>34</v>
      </c>
      <c r="N89" s="119">
        <f t="shared" ref="N89:N98" si="6">0.4*M89*3^(1/2)*Y89</f>
        <v>13.191298950444571</v>
      </c>
      <c r="O89" s="108">
        <v>82</v>
      </c>
      <c r="P89" s="109" t="s">
        <v>35</v>
      </c>
      <c r="Q89" s="109"/>
      <c r="R89" s="109" t="s">
        <v>35</v>
      </c>
      <c r="S89" s="109"/>
      <c r="T89" s="145" t="s">
        <v>307</v>
      </c>
      <c r="U89" s="108"/>
      <c r="V89" s="107" t="s">
        <v>310</v>
      </c>
      <c r="W89" s="108" t="s">
        <v>307</v>
      </c>
      <c r="X89" s="109" t="s">
        <v>35</v>
      </c>
      <c r="Y89" s="108">
        <v>0.56000000000000005</v>
      </c>
      <c r="Z89" s="108">
        <v>1</v>
      </c>
      <c r="AA89" s="108">
        <v>3</v>
      </c>
      <c r="AB89" s="108" t="s">
        <v>307</v>
      </c>
      <c r="AC89" s="109" t="s">
        <v>35</v>
      </c>
      <c r="AD89" s="109" t="s">
        <v>35</v>
      </c>
      <c r="AE89" s="145"/>
      <c r="AF89" s="109" t="s">
        <v>35</v>
      </c>
      <c r="AG89" s="109" t="s">
        <v>35</v>
      </c>
      <c r="AH89" s="118"/>
    </row>
    <row r="90" spans="1:62" s="110" customFormat="1" x14ac:dyDescent="0.2">
      <c r="A90" s="110">
        <v>83</v>
      </c>
      <c r="B90" s="113" t="s">
        <v>401</v>
      </c>
      <c r="C90" s="109" t="s">
        <v>35</v>
      </c>
      <c r="D90" s="108" t="s">
        <v>306</v>
      </c>
      <c r="E90" s="109" t="s">
        <v>35</v>
      </c>
      <c r="F90" s="145" t="s">
        <v>307</v>
      </c>
      <c r="G90" s="109"/>
      <c r="H90" s="109" t="s">
        <v>35</v>
      </c>
      <c r="I90" s="117">
        <v>37.200000000000003</v>
      </c>
      <c r="J90" s="145">
        <v>7.8</v>
      </c>
      <c r="K90" s="145">
        <v>31</v>
      </c>
      <c r="L90" s="108" t="s">
        <v>312</v>
      </c>
      <c r="M90" s="108">
        <v>31</v>
      </c>
      <c r="N90" s="119">
        <f t="shared" si="6"/>
        <v>17.181944011083264</v>
      </c>
      <c r="O90" s="108">
        <v>26</v>
      </c>
      <c r="P90" s="109" t="s">
        <v>35</v>
      </c>
      <c r="Q90" s="109"/>
      <c r="R90" s="109" t="s">
        <v>35</v>
      </c>
      <c r="S90" s="109"/>
      <c r="T90" s="145" t="s">
        <v>307</v>
      </c>
      <c r="U90" s="108"/>
      <c r="V90" s="107" t="s">
        <v>310</v>
      </c>
      <c r="W90" s="108" t="s">
        <v>307</v>
      </c>
      <c r="X90" s="109" t="s">
        <v>35</v>
      </c>
      <c r="Y90" s="108">
        <v>0.8</v>
      </c>
      <c r="Z90" s="108">
        <v>1</v>
      </c>
      <c r="AA90" s="108">
        <v>3</v>
      </c>
      <c r="AB90" s="108" t="s">
        <v>307</v>
      </c>
      <c r="AC90" s="109" t="s">
        <v>35</v>
      </c>
      <c r="AD90" s="109" t="s">
        <v>35</v>
      </c>
      <c r="AE90" s="145"/>
      <c r="AF90" s="109" t="s">
        <v>35</v>
      </c>
      <c r="AG90" s="109" t="s">
        <v>35</v>
      </c>
      <c r="AH90" s="118"/>
    </row>
    <row r="91" spans="1:62" s="110" customFormat="1" x14ac:dyDescent="0.2">
      <c r="A91" s="110">
        <v>84</v>
      </c>
      <c r="B91" s="113" t="s">
        <v>402</v>
      </c>
      <c r="C91" s="109" t="s">
        <v>35</v>
      </c>
      <c r="D91" s="108" t="s">
        <v>306</v>
      </c>
      <c r="E91" s="109" t="s">
        <v>35</v>
      </c>
      <c r="F91" s="145" t="s">
        <v>307</v>
      </c>
      <c r="G91" s="109"/>
      <c r="H91" s="109" t="s">
        <v>35</v>
      </c>
      <c r="I91" s="117">
        <v>45</v>
      </c>
      <c r="J91" s="145">
        <v>9.4</v>
      </c>
      <c r="K91" s="145">
        <v>34</v>
      </c>
      <c r="L91" s="108" t="s">
        <v>312</v>
      </c>
      <c r="M91" s="108">
        <v>34</v>
      </c>
      <c r="N91" s="119">
        <f t="shared" si="6"/>
        <v>16.960241507714446</v>
      </c>
      <c r="O91" s="108">
        <v>37</v>
      </c>
      <c r="P91" s="109" t="s">
        <v>35</v>
      </c>
      <c r="Q91" s="109"/>
      <c r="R91" s="109" t="s">
        <v>35</v>
      </c>
      <c r="S91" s="109"/>
      <c r="T91" s="145" t="s">
        <v>307</v>
      </c>
      <c r="U91" s="108"/>
      <c r="V91" s="107" t="s">
        <v>310</v>
      </c>
      <c r="W91" s="108" t="s">
        <v>307</v>
      </c>
      <c r="X91" s="109" t="s">
        <v>35</v>
      </c>
      <c r="Y91" s="108">
        <v>0.72</v>
      </c>
      <c r="Z91" s="108">
        <v>1</v>
      </c>
      <c r="AA91" s="108">
        <v>3</v>
      </c>
      <c r="AB91" s="108" t="s">
        <v>307</v>
      </c>
      <c r="AC91" s="109" t="s">
        <v>35</v>
      </c>
      <c r="AD91" s="109" t="s">
        <v>35</v>
      </c>
      <c r="AE91" s="145"/>
      <c r="AF91" s="109" t="s">
        <v>35</v>
      </c>
      <c r="AG91" s="109" t="s">
        <v>35</v>
      </c>
      <c r="AH91" s="118"/>
    </row>
    <row r="92" spans="1:62" s="110" customFormat="1" x14ac:dyDescent="0.2">
      <c r="A92" s="110">
        <v>85</v>
      </c>
      <c r="B92" s="113" t="s">
        <v>403</v>
      </c>
      <c r="C92" s="109" t="s">
        <v>35</v>
      </c>
      <c r="D92" s="108" t="s">
        <v>306</v>
      </c>
      <c r="E92" s="109" t="s">
        <v>35</v>
      </c>
      <c r="F92" s="145" t="s">
        <v>307</v>
      </c>
      <c r="G92" s="109"/>
      <c r="H92" s="109" t="s">
        <v>35</v>
      </c>
      <c r="I92" s="117">
        <v>53.8</v>
      </c>
      <c r="J92" s="145">
        <v>12</v>
      </c>
      <c r="K92" s="145">
        <v>45.6</v>
      </c>
      <c r="L92" s="108" t="s">
        <v>312</v>
      </c>
      <c r="M92" s="108">
        <v>45.6</v>
      </c>
      <c r="N92" s="119">
        <f t="shared" si="6"/>
        <v>19.903342239935483</v>
      </c>
      <c r="O92" s="108">
        <v>105</v>
      </c>
      <c r="P92" s="109" t="s">
        <v>35</v>
      </c>
      <c r="Q92" s="109"/>
      <c r="R92" s="109" t="s">
        <v>35</v>
      </c>
      <c r="S92" s="109"/>
      <c r="T92" s="145" t="s">
        <v>307</v>
      </c>
      <c r="U92" s="108"/>
      <c r="V92" s="107" t="s">
        <v>310</v>
      </c>
      <c r="W92" s="108" t="s">
        <v>307</v>
      </c>
      <c r="X92" s="109" t="s">
        <v>35</v>
      </c>
      <c r="Y92" s="108">
        <v>0.63</v>
      </c>
      <c r="Z92" s="108">
        <v>1</v>
      </c>
      <c r="AA92" s="108">
        <v>3</v>
      </c>
      <c r="AB92" s="108" t="s">
        <v>307</v>
      </c>
      <c r="AC92" s="109" t="s">
        <v>35</v>
      </c>
      <c r="AD92" s="109" t="s">
        <v>35</v>
      </c>
      <c r="AE92" s="145"/>
      <c r="AF92" s="109" t="s">
        <v>35</v>
      </c>
      <c r="AG92" s="109" t="s">
        <v>35</v>
      </c>
      <c r="AH92" s="118"/>
    </row>
    <row r="93" spans="1:62" s="110" customFormat="1" x14ac:dyDescent="0.2">
      <c r="A93" s="110">
        <v>86</v>
      </c>
      <c r="B93" s="113" t="s">
        <v>404</v>
      </c>
      <c r="C93" s="109" t="s">
        <v>35</v>
      </c>
      <c r="D93" s="108" t="s">
        <v>306</v>
      </c>
      <c r="E93" s="109" t="s">
        <v>35</v>
      </c>
      <c r="F93" s="145" t="s">
        <v>307</v>
      </c>
      <c r="G93" s="109"/>
      <c r="H93" s="109" t="s">
        <v>35</v>
      </c>
      <c r="I93" s="117">
        <v>57.6</v>
      </c>
      <c r="J93" s="145">
        <v>12</v>
      </c>
      <c r="K93" s="145">
        <v>40</v>
      </c>
      <c r="L93" s="108" t="s">
        <v>312</v>
      </c>
      <c r="M93" s="108">
        <v>40</v>
      </c>
      <c r="N93" s="119">
        <f t="shared" si="6"/>
        <v>21.061737820037546</v>
      </c>
      <c r="O93" s="108">
        <v>88</v>
      </c>
      <c r="P93" s="109" t="s">
        <v>35</v>
      </c>
      <c r="Q93" s="109"/>
      <c r="R93" s="109" t="s">
        <v>35</v>
      </c>
      <c r="S93" s="109"/>
      <c r="T93" s="145" t="s">
        <v>307</v>
      </c>
      <c r="U93" s="108"/>
      <c r="V93" s="107" t="s">
        <v>310</v>
      </c>
      <c r="W93" s="108" t="s">
        <v>307</v>
      </c>
      <c r="X93" s="109" t="s">
        <v>35</v>
      </c>
      <c r="Y93" s="108">
        <v>0.76</v>
      </c>
      <c r="Z93" s="108">
        <v>1</v>
      </c>
      <c r="AA93" s="108">
        <v>3</v>
      </c>
      <c r="AB93" s="108" t="s">
        <v>307</v>
      </c>
      <c r="AC93" s="109" t="s">
        <v>35</v>
      </c>
      <c r="AD93" s="109" t="s">
        <v>35</v>
      </c>
      <c r="AE93" s="145"/>
      <c r="AF93" s="109" t="s">
        <v>35</v>
      </c>
      <c r="AG93" s="109" t="s">
        <v>35</v>
      </c>
      <c r="AH93" s="118"/>
    </row>
    <row r="94" spans="1:62" s="110" customFormat="1" x14ac:dyDescent="0.2">
      <c r="A94" s="110">
        <v>87</v>
      </c>
      <c r="B94" s="113" t="s">
        <v>405</v>
      </c>
      <c r="C94" s="109" t="s">
        <v>35</v>
      </c>
      <c r="D94" s="108" t="s">
        <v>306</v>
      </c>
      <c r="E94" s="109" t="s">
        <v>35</v>
      </c>
      <c r="F94" s="145" t="s">
        <v>307</v>
      </c>
      <c r="G94" s="109"/>
      <c r="H94" s="109" t="s">
        <v>35</v>
      </c>
      <c r="I94" s="117">
        <v>68.5</v>
      </c>
      <c r="J94" s="145">
        <v>14.9</v>
      </c>
      <c r="K94" s="145">
        <v>48.5</v>
      </c>
      <c r="L94" s="108" t="s">
        <v>312</v>
      </c>
      <c r="M94" s="108">
        <v>48.5</v>
      </c>
      <c r="N94" s="119">
        <f t="shared" si="6"/>
        <v>25.201339250127166</v>
      </c>
      <c r="O94" s="108">
        <v>85</v>
      </c>
      <c r="P94" s="109" t="s">
        <v>35</v>
      </c>
      <c r="Q94" s="109"/>
      <c r="R94" s="109" t="s">
        <v>35</v>
      </c>
      <c r="S94" s="109"/>
      <c r="T94" s="145" t="s">
        <v>307</v>
      </c>
      <c r="U94" s="108"/>
      <c r="V94" s="107" t="s">
        <v>310</v>
      </c>
      <c r="W94" s="108" t="s">
        <v>307</v>
      </c>
      <c r="X94" s="109" t="s">
        <v>35</v>
      </c>
      <c r="Y94" s="108">
        <v>0.75</v>
      </c>
      <c r="Z94" s="108">
        <v>1</v>
      </c>
      <c r="AA94" s="108">
        <v>3</v>
      </c>
      <c r="AB94" s="108" t="s">
        <v>307</v>
      </c>
      <c r="AC94" s="109" t="s">
        <v>35</v>
      </c>
      <c r="AD94" s="109" t="s">
        <v>35</v>
      </c>
      <c r="AE94" s="145"/>
      <c r="AF94" s="109" t="s">
        <v>35</v>
      </c>
      <c r="AG94" s="109" t="s">
        <v>35</v>
      </c>
      <c r="AH94" s="118"/>
    </row>
    <row r="95" spans="1:62" s="110" customFormat="1" x14ac:dyDescent="0.2">
      <c r="A95" s="110">
        <v>88</v>
      </c>
      <c r="B95" s="113" t="s">
        <v>406</v>
      </c>
      <c r="C95" s="109" t="s">
        <v>35</v>
      </c>
      <c r="D95" s="108" t="s">
        <v>306</v>
      </c>
      <c r="E95" s="109" t="s">
        <v>35</v>
      </c>
      <c r="F95" s="145" t="s">
        <v>307</v>
      </c>
      <c r="G95" s="109"/>
      <c r="H95" s="109" t="s">
        <v>35</v>
      </c>
      <c r="I95" s="115">
        <v>70</v>
      </c>
      <c r="J95" s="145">
        <v>17.100000000000001</v>
      </c>
      <c r="K95" s="145">
        <v>58.6</v>
      </c>
      <c r="L95" s="108" t="s">
        <v>312</v>
      </c>
      <c r="M95" s="108">
        <v>58.6</v>
      </c>
      <c r="N95" s="119">
        <f t="shared" si="6"/>
        <v>26.389526104119412</v>
      </c>
      <c r="O95" s="108">
        <v>130</v>
      </c>
      <c r="P95" s="109" t="s">
        <v>35</v>
      </c>
      <c r="Q95" s="109"/>
      <c r="R95" s="109" t="s">
        <v>35</v>
      </c>
      <c r="S95" s="109"/>
      <c r="T95" s="145" t="s">
        <v>307</v>
      </c>
      <c r="U95" s="108"/>
      <c r="V95" s="107" t="s">
        <v>310</v>
      </c>
      <c r="W95" s="108" t="s">
        <v>307</v>
      </c>
      <c r="X95" s="109" t="s">
        <v>35</v>
      </c>
      <c r="Y95" s="108">
        <v>0.65</v>
      </c>
      <c r="Z95" s="108">
        <v>2</v>
      </c>
      <c r="AA95" s="108">
        <v>3</v>
      </c>
      <c r="AB95" s="108" t="s">
        <v>307</v>
      </c>
      <c r="AC95" s="109" t="s">
        <v>35</v>
      </c>
      <c r="AD95" s="109" t="s">
        <v>35</v>
      </c>
      <c r="AE95" s="145"/>
      <c r="AF95" s="109" t="s">
        <v>35</v>
      </c>
      <c r="AG95" s="109" t="s">
        <v>35</v>
      </c>
      <c r="AH95" s="118"/>
    </row>
    <row r="96" spans="1:62" s="110" customFormat="1" x14ac:dyDescent="0.2">
      <c r="A96" s="110">
        <v>89</v>
      </c>
      <c r="B96" s="113" t="s">
        <v>407</v>
      </c>
      <c r="C96" s="109" t="s">
        <v>35</v>
      </c>
      <c r="D96" s="108" t="s">
        <v>306</v>
      </c>
      <c r="E96" s="109" t="s">
        <v>35</v>
      </c>
      <c r="F96" s="145" t="s">
        <v>307</v>
      </c>
      <c r="G96" s="109"/>
      <c r="H96" s="109" t="s">
        <v>35</v>
      </c>
      <c r="I96" s="115">
        <v>88</v>
      </c>
      <c r="J96" s="145">
        <v>20.5</v>
      </c>
      <c r="K96" s="145">
        <v>75.8</v>
      </c>
      <c r="L96" s="108" t="s">
        <v>312</v>
      </c>
      <c r="M96" s="108">
        <v>75.8</v>
      </c>
      <c r="N96" s="119">
        <f t="shared" si="6"/>
        <v>34.135257315567436</v>
      </c>
      <c r="O96" s="108">
        <v>146</v>
      </c>
      <c r="P96" s="109" t="s">
        <v>35</v>
      </c>
      <c r="Q96" s="109"/>
      <c r="R96" s="109" t="s">
        <v>35</v>
      </c>
      <c r="S96" s="109"/>
      <c r="T96" s="145" t="s">
        <v>307</v>
      </c>
      <c r="U96" s="108"/>
      <c r="V96" s="107" t="s">
        <v>310</v>
      </c>
      <c r="W96" s="108" t="s">
        <v>307</v>
      </c>
      <c r="X96" s="109" t="s">
        <v>35</v>
      </c>
      <c r="Y96" s="108">
        <v>0.65</v>
      </c>
      <c r="Z96" s="108">
        <v>2</v>
      </c>
      <c r="AA96" s="108">
        <v>3</v>
      </c>
      <c r="AB96" s="108" t="s">
        <v>307</v>
      </c>
      <c r="AC96" s="109" t="s">
        <v>35</v>
      </c>
      <c r="AD96" s="109" t="s">
        <v>35</v>
      </c>
      <c r="AE96" s="145"/>
      <c r="AF96" s="109" t="s">
        <v>35</v>
      </c>
      <c r="AG96" s="109" t="s">
        <v>35</v>
      </c>
      <c r="AH96" s="118"/>
    </row>
    <row r="97" spans="1:34" s="110" customFormat="1" x14ac:dyDescent="0.2">
      <c r="A97" s="110">
        <v>90</v>
      </c>
      <c r="B97" s="113" t="s">
        <v>408</v>
      </c>
      <c r="C97" s="109" t="s">
        <v>35</v>
      </c>
      <c r="D97" s="108" t="s">
        <v>306</v>
      </c>
      <c r="E97" s="109" t="s">
        <v>35</v>
      </c>
      <c r="F97" s="145" t="s">
        <v>307</v>
      </c>
      <c r="G97" s="109"/>
      <c r="H97" s="109" t="s">
        <v>35</v>
      </c>
      <c r="I97" s="115">
        <v>100</v>
      </c>
      <c r="J97" s="145">
        <v>24.3</v>
      </c>
      <c r="K97" s="145">
        <v>91.2</v>
      </c>
      <c r="L97" s="108" t="s">
        <v>312</v>
      </c>
      <c r="M97" s="108">
        <v>91.2</v>
      </c>
      <c r="N97" s="119">
        <f t="shared" si="6"/>
        <v>41.070388749073224</v>
      </c>
      <c r="O97" s="108">
        <v>270</v>
      </c>
      <c r="P97" s="109" t="s">
        <v>35</v>
      </c>
      <c r="Q97" s="109"/>
      <c r="R97" s="109" t="s">
        <v>35</v>
      </c>
      <c r="S97" s="109"/>
      <c r="T97" s="145" t="s">
        <v>307</v>
      </c>
      <c r="U97" s="108"/>
      <c r="V97" s="107" t="s">
        <v>310</v>
      </c>
      <c r="W97" s="108" t="s">
        <v>307</v>
      </c>
      <c r="X97" s="109" t="s">
        <v>35</v>
      </c>
      <c r="Y97" s="108">
        <v>0.65</v>
      </c>
      <c r="Z97" s="108">
        <v>2</v>
      </c>
      <c r="AA97" s="108">
        <v>3</v>
      </c>
      <c r="AB97" s="108" t="s">
        <v>307</v>
      </c>
      <c r="AC97" s="109" t="s">
        <v>35</v>
      </c>
      <c r="AD97" s="109" t="s">
        <v>35</v>
      </c>
      <c r="AE97" s="145"/>
      <c r="AF97" s="109" t="s">
        <v>35</v>
      </c>
      <c r="AG97" s="109" t="s">
        <v>35</v>
      </c>
      <c r="AH97" s="118"/>
    </row>
    <row r="98" spans="1:34" s="110" customFormat="1" x14ac:dyDescent="0.2">
      <c r="A98" s="110">
        <v>91</v>
      </c>
      <c r="B98" s="113" t="s">
        <v>409</v>
      </c>
      <c r="C98" s="109" t="s">
        <v>35</v>
      </c>
      <c r="D98" s="108" t="s">
        <v>306</v>
      </c>
      <c r="E98" s="109" t="s">
        <v>35</v>
      </c>
      <c r="F98" s="145" t="s">
        <v>307</v>
      </c>
      <c r="G98" s="109"/>
      <c r="H98" s="109" t="s">
        <v>35</v>
      </c>
      <c r="I98" s="115">
        <v>107.5</v>
      </c>
      <c r="J98" s="145">
        <v>25</v>
      </c>
      <c r="K98" s="145">
        <v>77.2</v>
      </c>
      <c r="L98" s="108" t="s">
        <v>312</v>
      </c>
      <c r="M98" s="108">
        <v>77.2</v>
      </c>
      <c r="N98" s="119">
        <f t="shared" si="6"/>
        <v>39.579439413917932</v>
      </c>
      <c r="O98" s="108">
        <v>130</v>
      </c>
      <c r="P98" s="109" t="s">
        <v>35</v>
      </c>
      <c r="Q98" s="109"/>
      <c r="R98" s="109" t="s">
        <v>35</v>
      </c>
      <c r="S98" s="109"/>
      <c r="T98" s="145" t="s">
        <v>307</v>
      </c>
      <c r="U98" s="108"/>
      <c r="V98" s="107" t="s">
        <v>310</v>
      </c>
      <c r="W98" s="108" t="s">
        <v>307</v>
      </c>
      <c r="X98" s="109" t="s">
        <v>35</v>
      </c>
      <c r="Y98" s="108">
        <v>0.74</v>
      </c>
      <c r="Z98" s="108">
        <v>2</v>
      </c>
      <c r="AA98" s="108">
        <v>3</v>
      </c>
      <c r="AB98" s="108" t="s">
        <v>307</v>
      </c>
      <c r="AC98" s="109" t="s">
        <v>35</v>
      </c>
      <c r="AD98" s="109" t="s">
        <v>35</v>
      </c>
      <c r="AE98" s="145"/>
      <c r="AF98" s="109" t="s">
        <v>35</v>
      </c>
      <c r="AG98" s="109" t="s">
        <v>35</v>
      </c>
      <c r="AH98" s="118"/>
    </row>
    <row r="99" spans="1:34" ht="15" x14ac:dyDescent="0.25">
      <c r="A99" s="110">
        <v>92</v>
      </c>
      <c r="B99" s="140" t="s">
        <v>410</v>
      </c>
      <c r="N99" s="134"/>
    </row>
    <row r="100" spans="1:34" x14ac:dyDescent="0.2">
      <c r="A100" s="110">
        <v>93</v>
      </c>
      <c r="B100" s="113" t="s">
        <v>411</v>
      </c>
      <c r="C100" s="109" t="s">
        <v>35</v>
      </c>
      <c r="D100" s="108" t="s">
        <v>306</v>
      </c>
      <c r="E100" s="109" t="s">
        <v>35</v>
      </c>
      <c r="F100" s="115" t="s">
        <v>307</v>
      </c>
      <c r="G100" s="109"/>
      <c r="H100" s="109" t="s">
        <v>35</v>
      </c>
      <c r="I100" s="135">
        <v>23.94</v>
      </c>
      <c r="J100" s="115">
        <v>5.18</v>
      </c>
      <c r="K100" s="115">
        <v>20.5</v>
      </c>
      <c r="L100" s="115" t="s">
        <v>312</v>
      </c>
      <c r="M100" s="115">
        <v>20.5</v>
      </c>
      <c r="N100" s="128">
        <f t="shared" ref="N100:N103" si="7">(400*SQRT(3)*M100)/1000</f>
        <v>14.202816622064793</v>
      </c>
      <c r="O100" s="115">
        <v>29</v>
      </c>
      <c r="P100" s="123" t="s">
        <v>35</v>
      </c>
      <c r="Q100" s="123"/>
      <c r="R100" s="109" t="s">
        <v>35</v>
      </c>
      <c r="S100" s="123"/>
      <c r="T100" s="115" t="s">
        <v>307</v>
      </c>
      <c r="U100" s="115"/>
      <c r="V100" s="115" t="s">
        <v>310</v>
      </c>
      <c r="W100" s="115" t="s">
        <v>307</v>
      </c>
      <c r="X100" s="109" t="s">
        <v>35</v>
      </c>
      <c r="Y100" s="123" t="s">
        <v>35</v>
      </c>
      <c r="Z100" s="108">
        <v>2</v>
      </c>
      <c r="AA100" s="108">
        <v>3</v>
      </c>
      <c r="AB100" s="115" t="s">
        <v>307</v>
      </c>
      <c r="AC100" s="109" t="s">
        <v>35</v>
      </c>
      <c r="AD100" s="109" t="s">
        <v>35</v>
      </c>
      <c r="AE100" s="115"/>
      <c r="AF100" s="109" t="s">
        <v>35</v>
      </c>
      <c r="AG100" s="109" t="s">
        <v>35</v>
      </c>
    </row>
    <row r="101" spans="1:34" x14ac:dyDescent="0.2">
      <c r="A101" s="110">
        <v>94</v>
      </c>
      <c r="B101" s="113" t="s">
        <v>412</v>
      </c>
      <c r="C101" s="109" t="s">
        <v>35</v>
      </c>
      <c r="D101" s="108" t="s">
        <v>306</v>
      </c>
      <c r="E101" s="109" t="s">
        <v>35</v>
      </c>
      <c r="F101" s="115" t="s">
        <v>307</v>
      </c>
      <c r="G101" s="109"/>
      <c r="H101" s="109" t="s">
        <v>35</v>
      </c>
      <c r="I101" s="135">
        <v>30.72</v>
      </c>
      <c r="J101" s="115">
        <v>6.92</v>
      </c>
      <c r="K101" s="115">
        <v>25.3</v>
      </c>
      <c r="L101" s="115" t="s">
        <v>312</v>
      </c>
      <c r="M101" s="115">
        <v>25.3</v>
      </c>
      <c r="N101" s="128">
        <f t="shared" si="7"/>
        <v>17.528354172597037</v>
      </c>
      <c r="O101" s="115">
        <v>30</v>
      </c>
      <c r="P101" s="123" t="s">
        <v>35</v>
      </c>
      <c r="Q101" s="123"/>
      <c r="R101" s="109" t="s">
        <v>35</v>
      </c>
      <c r="S101" s="123"/>
      <c r="T101" s="115" t="s">
        <v>307</v>
      </c>
      <c r="U101" s="115"/>
      <c r="V101" s="115" t="s">
        <v>310</v>
      </c>
      <c r="W101" s="115" t="s">
        <v>307</v>
      </c>
      <c r="X101" s="109" t="s">
        <v>35</v>
      </c>
      <c r="Y101" s="123" t="s">
        <v>35</v>
      </c>
      <c r="Z101" s="108">
        <v>2</v>
      </c>
      <c r="AA101" s="108">
        <v>3</v>
      </c>
      <c r="AB101" s="115" t="s">
        <v>307</v>
      </c>
      <c r="AC101" s="109" t="s">
        <v>35</v>
      </c>
      <c r="AD101" s="109" t="s">
        <v>35</v>
      </c>
      <c r="AE101" s="115"/>
      <c r="AF101" s="109" t="s">
        <v>35</v>
      </c>
      <c r="AG101" s="109" t="s">
        <v>35</v>
      </c>
    </row>
    <row r="102" spans="1:34" x14ac:dyDescent="0.2">
      <c r="A102" s="110">
        <v>95</v>
      </c>
      <c r="B102" s="113" t="s">
        <v>413</v>
      </c>
      <c r="C102" s="109" t="s">
        <v>35</v>
      </c>
      <c r="D102" s="108" t="s">
        <v>306</v>
      </c>
      <c r="E102" s="109" t="s">
        <v>35</v>
      </c>
      <c r="F102" s="115" t="s">
        <v>307</v>
      </c>
      <c r="G102" s="109"/>
      <c r="H102" s="109" t="s">
        <v>35</v>
      </c>
      <c r="I102" s="135">
        <v>39.94</v>
      </c>
      <c r="J102" s="115">
        <v>8.9</v>
      </c>
      <c r="K102" s="115">
        <v>29.5</v>
      </c>
      <c r="L102" s="115" t="s">
        <v>312</v>
      </c>
      <c r="M102" s="115">
        <v>29.5</v>
      </c>
      <c r="N102" s="128">
        <f t="shared" si="7"/>
        <v>20.438199529312751</v>
      </c>
      <c r="O102" s="115">
        <v>42</v>
      </c>
      <c r="P102" s="123" t="s">
        <v>35</v>
      </c>
      <c r="Q102" s="123"/>
      <c r="R102" s="109" t="s">
        <v>35</v>
      </c>
      <c r="S102" s="123"/>
      <c r="T102" s="115" t="s">
        <v>307</v>
      </c>
      <c r="U102" s="115"/>
      <c r="V102" s="115" t="s">
        <v>310</v>
      </c>
      <c r="W102" s="115" t="s">
        <v>307</v>
      </c>
      <c r="X102" s="109" t="s">
        <v>35</v>
      </c>
      <c r="Y102" s="123" t="s">
        <v>35</v>
      </c>
      <c r="Z102" s="108">
        <v>2</v>
      </c>
      <c r="AA102" s="108">
        <v>3</v>
      </c>
      <c r="AB102" s="115" t="s">
        <v>307</v>
      </c>
      <c r="AC102" s="109" t="s">
        <v>35</v>
      </c>
      <c r="AD102" s="109" t="s">
        <v>35</v>
      </c>
      <c r="AE102" s="115"/>
      <c r="AF102" s="109" t="s">
        <v>35</v>
      </c>
      <c r="AG102" s="109" t="s">
        <v>35</v>
      </c>
    </row>
    <row r="103" spans="1:34" x14ac:dyDescent="0.2">
      <c r="A103" s="110">
        <v>96</v>
      </c>
      <c r="B103" s="113" t="s">
        <v>414</v>
      </c>
      <c r="C103" s="109" t="s">
        <v>35</v>
      </c>
      <c r="D103" s="108" t="s">
        <v>306</v>
      </c>
      <c r="E103" s="109" t="s">
        <v>35</v>
      </c>
      <c r="F103" s="115" t="s">
        <v>307</v>
      </c>
      <c r="G103" s="109"/>
      <c r="H103" s="109" t="s">
        <v>35</v>
      </c>
      <c r="I103" s="135">
        <v>58.79</v>
      </c>
      <c r="J103" s="115">
        <v>13.64</v>
      </c>
      <c r="K103" s="115">
        <v>44.3</v>
      </c>
      <c r="L103" s="115" t="s">
        <v>312</v>
      </c>
      <c r="M103" s="115">
        <v>44.3</v>
      </c>
      <c r="N103" s="128">
        <f t="shared" si="7"/>
        <v>30.691940310120504</v>
      </c>
      <c r="O103" s="115">
        <v>53</v>
      </c>
      <c r="P103" s="123" t="s">
        <v>35</v>
      </c>
      <c r="Q103" s="123"/>
      <c r="R103" s="109" t="s">
        <v>35</v>
      </c>
      <c r="S103" s="123"/>
      <c r="T103" s="115" t="s">
        <v>307</v>
      </c>
      <c r="U103" s="115"/>
      <c r="V103" s="115" t="s">
        <v>310</v>
      </c>
      <c r="W103" s="115" t="s">
        <v>307</v>
      </c>
      <c r="X103" s="109" t="s">
        <v>35</v>
      </c>
      <c r="Y103" s="123" t="s">
        <v>35</v>
      </c>
      <c r="Z103" s="108">
        <v>2</v>
      </c>
      <c r="AA103" s="108">
        <v>3</v>
      </c>
      <c r="AB103" s="115" t="s">
        <v>307</v>
      </c>
      <c r="AC103" s="109" t="s">
        <v>35</v>
      </c>
      <c r="AD103" s="109" t="s">
        <v>35</v>
      </c>
      <c r="AE103" s="115"/>
      <c r="AF103" s="109" t="s">
        <v>35</v>
      </c>
      <c r="AG103" s="109" t="s">
        <v>35</v>
      </c>
    </row>
    <row r="104" spans="1:34" ht="15" x14ac:dyDescent="0.25">
      <c r="A104" s="110">
        <v>97</v>
      </c>
      <c r="B104" s="140" t="s">
        <v>415</v>
      </c>
      <c r="N104" s="134"/>
    </row>
    <row r="105" spans="1:34" x14ac:dyDescent="0.2">
      <c r="A105" s="110">
        <v>98</v>
      </c>
      <c r="B105" s="113" t="s">
        <v>416</v>
      </c>
      <c r="C105" s="109" t="s">
        <v>35</v>
      </c>
      <c r="D105" s="108" t="s">
        <v>306</v>
      </c>
      <c r="E105" s="109" t="s">
        <v>35</v>
      </c>
      <c r="F105" s="115" t="s">
        <v>307</v>
      </c>
      <c r="G105" s="109"/>
      <c r="H105" s="109" t="s">
        <v>35</v>
      </c>
      <c r="I105" s="135">
        <v>20.8</v>
      </c>
      <c r="J105" s="115">
        <v>4.5599999999999996</v>
      </c>
      <c r="K105" s="115">
        <v>22.1</v>
      </c>
      <c r="L105" s="115" t="s">
        <v>312</v>
      </c>
      <c r="M105" s="115">
        <v>22.1</v>
      </c>
      <c r="N105" s="128">
        <f t="shared" ref="N105" si="8">0.4*M105</f>
        <v>8.8400000000000016</v>
      </c>
      <c r="O105" s="115">
        <v>27.7</v>
      </c>
      <c r="P105" s="123" t="s">
        <v>35</v>
      </c>
      <c r="Q105" s="123"/>
      <c r="R105" s="109" t="s">
        <v>35</v>
      </c>
      <c r="S105" s="123"/>
      <c r="T105" s="115" t="s">
        <v>307</v>
      </c>
      <c r="U105" s="115"/>
      <c r="V105" s="115" t="s">
        <v>310</v>
      </c>
      <c r="W105" s="115" t="s">
        <v>307</v>
      </c>
      <c r="X105" s="109" t="s">
        <v>35</v>
      </c>
      <c r="Y105" s="123" t="s">
        <v>35</v>
      </c>
      <c r="Z105" s="108">
        <v>2</v>
      </c>
      <c r="AA105" s="108">
        <v>3</v>
      </c>
      <c r="AB105" s="115" t="s">
        <v>307</v>
      </c>
      <c r="AC105" s="109" t="s">
        <v>35</v>
      </c>
      <c r="AD105" s="109" t="s">
        <v>35</v>
      </c>
      <c r="AE105" s="115"/>
      <c r="AF105" s="109" t="s">
        <v>35</v>
      </c>
      <c r="AG105" s="109" t="s">
        <v>35</v>
      </c>
    </row>
    <row r="106" spans="1:34" ht="15" x14ac:dyDescent="0.25">
      <c r="A106" s="110">
        <v>99</v>
      </c>
      <c r="B106" s="140" t="s">
        <v>426</v>
      </c>
    </row>
    <row r="107" spans="1:34" x14ac:dyDescent="0.2">
      <c r="A107" s="110">
        <v>100</v>
      </c>
      <c r="B107" s="113" t="s">
        <v>427</v>
      </c>
      <c r="C107" s="109" t="s">
        <v>35</v>
      </c>
      <c r="D107" s="108" t="s">
        <v>306</v>
      </c>
      <c r="E107" s="109" t="s">
        <v>35</v>
      </c>
      <c r="F107" s="115" t="s">
        <v>307</v>
      </c>
      <c r="G107" s="109"/>
      <c r="H107" s="109" t="s">
        <v>35</v>
      </c>
      <c r="I107" s="147">
        <v>23</v>
      </c>
      <c r="J107" s="115">
        <v>5.18</v>
      </c>
      <c r="K107" s="115">
        <v>20.5</v>
      </c>
      <c r="L107" s="115" t="s">
        <v>312</v>
      </c>
      <c r="M107" s="115">
        <v>20.5</v>
      </c>
      <c r="N107" s="128">
        <f t="shared" ref="N107:N110" si="9">(400*SQRT(3)*M107)/1000</f>
        <v>14.202816622064793</v>
      </c>
      <c r="O107" s="115">
        <v>29</v>
      </c>
      <c r="P107" s="123" t="s">
        <v>35</v>
      </c>
      <c r="Q107" s="123"/>
      <c r="R107" s="109" t="s">
        <v>35</v>
      </c>
      <c r="S107" s="123"/>
      <c r="T107" s="115" t="s">
        <v>307</v>
      </c>
      <c r="U107" s="115"/>
      <c r="V107" s="115" t="s">
        <v>310</v>
      </c>
      <c r="W107" s="115" t="s">
        <v>307</v>
      </c>
      <c r="X107" s="109" t="s">
        <v>35</v>
      </c>
      <c r="Y107" s="123" t="s">
        <v>35</v>
      </c>
      <c r="Z107" s="108">
        <v>2</v>
      </c>
      <c r="AA107" s="108">
        <v>3</v>
      </c>
      <c r="AB107" s="115" t="s">
        <v>307</v>
      </c>
      <c r="AC107" s="109" t="s">
        <v>35</v>
      </c>
      <c r="AD107" s="109" t="s">
        <v>35</v>
      </c>
      <c r="AE107" s="115"/>
      <c r="AF107" s="109" t="s">
        <v>35</v>
      </c>
      <c r="AG107" s="109" t="s">
        <v>35</v>
      </c>
    </row>
    <row r="108" spans="1:34" x14ac:dyDescent="0.2">
      <c r="A108" s="110">
        <v>101</v>
      </c>
      <c r="B108" s="113" t="s">
        <v>428</v>
      </c>
      <c r="C108" s="109" t="s">
        <v>35</v>
      </c>
      <c r="D108" s="108" t="s">
        <v>306</v>
      </c>
      <c r="E108" s="109" t="s">
        <v>35</v>
      </c>
      <c r="F108" s="115" t="s">
        <v>307</v>
      </c>
      <c r="G108" s="109"/>
      <c r="H108" s="109" t="s">
        <v>35</v>
      </c>
      <c r="I108" s="147">
        <v>30.72</v>
      </c>
      <c r="J108" s="115">
        <v>6.92</v>
      </c>
      <c r="K108" s="115">
        <v>25.3</v>
      </c>
      <c r="L108" s="115" t="s">
        <v>312</v>
      </c>
      <c r="M108" s="115">
        <v>25.3</v>
      </c>
      <c r="N108" s="128">
        <f t="shared" si="9"/>
        <v>17.528354172597037</v>
      </c>
      <c r="O108" s="115">
        <v>30</v>
      </c>
      <c r="P108" s="123" t="s">
        <v>35</v>
      </c>
      <c r="Q108" s="123"/>
      <c r="R108" s="109" t="s">
        <v>35</v>
      </c>
      <c r="S108" s="123"/>
      <c r="T108" s="115" t="s">
        <v>307</v>
      </c>
      <c r="U108" s="115"/>
      <c r="V108" s="115" t="s">
        <v>310</v>
      </c>
      <c r="W108" s="115" t="s">
        <v>307</v>
      </c>
      <c r="X108" s="109" t="s">
        <v>35</v>
      </c>
      <c r="Y108" s="123" t="s">
        <v>35</v>
      </c>
      <c r="Z108" s="108">
        <v>2</v>
      </c>
      <c r="AA108" s="108">
        <v>3</v>
      </c>
      <c r="AB108" s="115" t="s">
        <v>307</v>
      </c>
      <c r="AC108" s="109" t="s">
        <v>35</v>
      </c>
      <c r="AD108" s="109" t="s">
        <v>35</v>
      </c>
      <c r="AE108" s="115"/>
      <c r="AF108" s="109" t="s">
        <v>35</v>
      </c>
      <c r="AG108" s="109" t="s">
        <v>35</v>
      </c>
    </row>
    <row r="109" spans="1:34" x14ac:dyDescent="0.2">
      <c r="A109" s="110">
        <v>102</v>
      </c>
      <c r="B109" s="113" t="s">
        <v>429</v>
      </c>
      <c r="C109" s="109" t="s">
        <v>35</v>
      </c>
      <c r="D109" s="108" t="s">
        <v>306</v>
      </c>
      <c r="E109" s="109" t="s">
        <v>35</v>
      </c>
      <c r="F109" s="115" t="s">
        <v>307</v>
      </c>
      <c r="G109" s="109"/>
      <c r="H109" s="109" t="s">
        <v>35</v>
      </c>
      <c r="I109" s="147">
        <v>39.94</v>
      </c>
      <c r="J109" s="115">
        <v>8.9</v>
      </c>
      <c r="K109" s="115">
        <v>29.5</v>
      </c>
      <c r="L109" s="115" t="s">
        <v>312</v>
      </c>
      <c r="M109" s="115">
        <v>29.5</v>
      </c>
      <c r="N109" s="128">
        <f t="shared" si="9"/>
        <v>20.438199529312751</v>
      </c>
      <c r="O109" s="115">
        <v>42</v>
      </c>
      <c r="P109" s="123" t="s">
        <v>35</v>
      </c>
      <c r="Q109" s="123"/>
      <c r="R109" s="109" t="s">
        <v>35</v>
      </c>
      <c r="S109" s="123"/>
      <c r="T109" s="115" t="s">
        <v>307</v>
      </c>
      <c r="U109" s="115"/>
      <c r="V109" s="115" t="s">
        <v>310</v>
      </c>
      <c r="W109" s="115" t="s">
        <v>307</v>
      </c>
      <c r="X109" s="109" t="s">
        <v>35</v>
      </c>
      <c r="Y109" s="123" t="s">
        <v>35</v>
      </c>
      <c r="Z109" s="108">
        <v>2</v>
      </c>
      <c r="AA109" s="108">
        <v>3</v>
      </c>
      <c r="AB109" s="115" t="s">
        <v>307</v>
      </c>
      <c r="AC109" s="109" t="s">
        <v>35</v>
      </c>
      <c r="AD109" s="109" t="s">
        <v>35</v>
      </c>
      <c r="AE109" s="115"/>
      <c r="AF109" s="109" t="s">
        <v>35</v>
      </c>
      <c r="AG109" s="109" t="s">
        <v>35</v>
      </c>
    </row>
    <row r="110" spans="1:34" x14ac:dyDescent="0.2">
      <c r="A110" s="110">
        <v>103</v>
      </c>
      <c r="B110" s="113" t="s">
        <v>430</v>
      </c>
      <c r="C110" s="109" t="s">
        <v>35</v>
      </c>
      <c r="D110" s="108" t="s">
        <v>306</v>
      </c>
      <c r="E110" s="109" t="s">
        <v>35</v>
      </c>
      <c r="F110" s="115" t="s">
        <v>307</v>
      </c>
      <c r="G110" s="109"/>
      <c r="H110" s="109" t="s">
        <v>35</v>
      </c>
      <c r="I110" s="147">
        <v>59.22</v>
      </c>
      <c r="J110" s="115">
        <v>13.64</v>
      </c>
      <c r="K110" s="115">
        <v>44.3</v>
      </c>
      <c r="L110" s="115" t="s">
        <v>312</v>
      </c>
      <c r="M110" s="115">
        <v>44.3</v>
      </c>
      <c r="N110" s="128">
        <f t="shared" si="9"/>
        <v>30.691940310120504</v>
      </c>
      <c r="O110" s="115">
        <v>53</v>
      </c>
      <c r="P110" s="123" t="s">
        <v>35</v>
      </c>
      <c r="Q110" s="123"/>
      <c r="R110" s="109" t="s">
        <v>35</v>
      </c>
      <c r="S110" s="123"/>
      <c r="T110" s="115" t="s">
        <v>307</v>
      </c>
      <c r="U110" s="115"/>
      <c r="V110" s="115" t="s">
        <v>310</v>
      </c>
      <c r="W110" s="115" t="s">
        <v>307</v>
      </c>
      <c r="X110" s="109" t="s">
        <v>35</v>
      </c>
      <c r="Y110" s="123" t="s">
        <v>35</v>
      </c>
      <c r="Z110" s="108">
        <v>2</v>
      </c>
      <c r="AA110" s="108">
        <v>3</v>
      </c>
      <c r="AB110" s="115" t="s">
        <v>307</v>
      </c>
      <c r="AC110" s="109" t="s">
        <v>35</v>
      </c>
      <c r="AD110" s="109" t="s">
        <v>35</v>
      </c>
      <c r="AE110" s="115"/>
      <c r="AF110" s="109" t="s">
        <v>35</v>
      </c>
      <c r="AG110" s="109" t="s">
        <v>35</v>
      </c>
    </row>
    <row r="111" spans="1:34" ht="15" x14ac:dyDescent="0.25">
      <c r="A111" s="110">
        <v>104</v>
      </c>
      <c r="B111" s="140" t="s">
        <v>431</v>
      </c>
    </row>
    <row r="112" spans="1:34" x14ac:dyDescent="0.2">
      <c r="A112" s="110">
        <v>105</v>
      </c>
      <c r="B112" s="124" t="s">
        <v>432</v>
      </c>
      <c r="D112" s="108" t="s">
        <v>306</v>
      </c>
      <c r="F112" s="115" t="s">
        <v>307</v>
      </c>
      <c r="I112" s="147">
        <v>20.77</v>
      </c>
      <c r="J112" s="115">
        <v>4.5599999999999996</v>
      </c>
      <c r="K112" s="115">
        <v>22.1</v>
      </c>
      <c r="L112" s="115" t="s">
        <v>312</v>
      </c>
      <c r="M112" s="115">
        <v>22.1</v>
      </c>
      <c r="N112" s="128">
        <f t="shared" ref="N112:N113" si="10">(400*SQRT(3)*M112)/1000</f>
        <v>15.311329138908876</v>
      </c>
      <c r="O112" s="115">
        <v>27.7</v>
      </c>
      <c r="R112" s="115" t="s">
        <v>307</v>
      </c>
      <c r="V112" s="115" t="s">
        <v>310</v>
      </c>
      <c r="X112" s="115" t="s">
        <v>307</v>
      </c>
      <c r="Z112" s="108">
        <v>1</v>
      </c>
      <c r="AA112" s="108">
        <v>3</v>
      </c>
      <c r="AB112" s="115" t="s">
        <v>307</v>
      </c>
    </row>
    <row r="113" spans="1:28" x14ac:dyDescent="0.2">
      <c r="A113" s="110">
        <v>106</v>
      </c>
      <c r="B113" s="124" t="s">
        <v>433</v>
      </c>
      <c r="D113" s="108" t="s">
        <v>306</v>
      </c>
      <c r="F113" s="115" t="s">
        <v>307</v>
      </c>
      <c r="I113" s="147">
        <v>31.1</v>
      </c>
      <c r="J113" s="115">
        <v>7.1</v>
      </c>
      <c r="K113" s="115">
        <v>25.6</v>
      </c>
      <c r="L113" s="115" t="s">
        <v>312</v>
      </c>
      <c r="M113" s="115">
        <v>25.6</v>
      </c>
      <c r="N113" s="128">
        <f t="shared" si="10"/>
        <v>17.736200269505304</v>
      </c>
      <c r="O113" s="115">
        <v>33.6</v>
      </c>
      <c r="R113" s="115" t="s">
        <v>307</v>
      </c>
      <c r="V113" s="115" t="s">
        <v>310</v>
      </c>
      <c r="X113" s="115" t="s">
        <v>307</v>
      </c>
      <c r="Z113" s="108">
        <v>1</v>
      </c>
      <c r="AA113" s="108">
        <v>3</v>
      </c>
      <c r="AB113" s="115" t="s">
        <v>307</v>
      </c>
    </row>
    <row r="129" spans="1:62" s="110" customFormat="1" x14ac:dyDescent="0.2">
      <c r="B129" s="141" t="s">
        <v>417</v>
      </c>
      <c r="C129" s="109"/>
      <c r="D129" s="108"/>
      <c r="E129" s="109"/>
      <c r="F129" s="145"/>
      <c r="G129" s="109"/>
      <c r="H129" s="109"/>
      <c r="I129" s="115"/>
      <c r="J129" s="145"/>
      <c r="K129" s="145"/>
      <c r="L129" s="108"/>
      <c r="M129" s="108"/>
      <c r="N129" s="145"/>
      <c r="O129" s="108"/>
      <c r="P129" s="109"/>
      <c r="Q129" s="109"/>
      <c r="R129" s="133"/>
      <c r="S129" s="109"/>
      <c r="T129" s="145"/>
      <c r="U129" s="108"/>
      <c r="V129" s="107"/>
      <c r="W129" s="108"/>
      <c r="X129" s="109"/>
      <c r="Y129" s="108"/>
      <c r="Z129" s="108"/>
      <c r="AA129" s="108"/>
      <c r="AB129" s="108"/>
      <c r="AC129" s="109"/>
      <c r="AD129" s="109"/>
      <c r="AE129" s="145"/>
      <c r="AF129" s="109"/>
      <c r="AG129" s="109"/>
      <c r="AH129" s="118"/>
    </row>
    <row r="130" spans="1:62" s="110" customFormat="1" x14ac:dyDescent="0.2">
      <c r="B130" s="113" t="s">
        <v>418</v>
      </c>
      <c r="C130" s="109"/>
      <c r="D130" s="108"/>
      <c r="E130" s="109"/>
      <c r="F130" s="145"/>
      <c r="G130" s="109"/>
      <c r="H130" s="109"/>
      <c r="I130" s="115"/>
      <c r="J130" s="145"/>
      <c r="K130" s="145"/>
      <c r="L130" s="108"/>
      <c r="M130" s="108"/>
      <c r="N130" s="142" t="s">
        <v>419</v>
      </c>
      <c r="O130" s="108"/>
      <c r="P130" s="109"/>
      <c r="Q130" s="109"/>
      <c r="R130" s="109"/>
      <c r="S130" s="109"/>
      <c r="T130" s="145"/>
      <c r="U130" s="108"/>
      <c r="V130" s="107"/>
      <c r="W130" s="108"/>
      <c r="X130" s="109"/>
      <c r="Y130" s="108"/>
      <c r="Z130" s="108"/>
      <c r="AA130" s="108"/>
      <c r="AB130" s="108"/>
      <c r="AC130" s="109"/>
      <c r="AD130" s="109"/>
      <c r="AE130" s="145"/>
      <c r="AF130" s="109"/>
      <c r="AG130" s="109"/>
      <c r="AH130" s="118"/>
    </row>
    <row r="131" spans="1:62" s="110" customFormat="1" x14ac:dyDescent="0.2">
      <c r="B131" s="113"/>
      <c r="C131" s="109"/>
      <c r="D131" s="108"/>
      <c r="E131" s="109"/>
      <c r="F131" s="145"/>
      <c r="G131" s="109"/>
      <c r="H131" s="109"/>
      <c r="I131" s="115"/>
      <c r="J131" s="145"/>
      <c r="K131" s="145"/>
      <c r="L131" s="108"/>
      <c r="M131" s="108"/>
      <c r="N131" s="145"/>
      <c r="O131" s="108"/>
      <c r="P131" s="109"/>
      <c r="Q131" s="109"/>
      <c r="R131" s="109"/>
      <c r="S131" s="109"/>
      <c r="T131" s="145"/>
      <c r="U131" s="108"/>
      <c r="V131" s="107"/>
      <c r="W131" s="108"/>
      <c r="X131" s="109"/>
      <c r="Y131" s="108"/>
      <c r="Z131" s="108"/>
      <c r="AA131" s="108"/>
      <c r="AB131" s="108"/>
      <c r="AC131" s="109"/>
      <c r="AD131" s="109"/>
      <c r="AE131" s="145"/>
      <c r="AF131" s="109"/>
      <c r="AG131" s="109"/>
      <c r="AH131" s="118"/>
    </row>
    <row r="132" spans="1:62" s="110" customFormat="1" x14ac:dyDescent="0.2">
      <c r="B132" s="113"/>
      <c r="C132" s="109"/>
      <c r="D132" s="108"/>
      <c r="E132" s="109"/>
      <c r="F132" s="145"/>
      <c r="G132" s="109"/>
      <c r="H132" s="109"/>
      <c r="I132" s="115"/>
      <c r="J132" s="145"/>
      <c r="K132" s="145"/>
      <c r="L132" s="108"/>
      <c r="M132" s="108"/>
      <c r="N132" s="145"/>
      <c r="O132" s="108"/>
      <c r="P132" s="109"/>
      <c r="Q132" s="109"/>
      <c r="R132" s="109"/>
      <c r="S132" s="109"/>
      <c r="T132" s="145"/>
      <c r="U132" s="108"/>
      <c r="V132" s="107"/>
      <c r="W132" s="108"/>
      <c r="X132" s="109"/>
      <c r="Y132" s="108"/>
      <c r="Z132" s="108"/>
      <c r="AA132" s="108"/>
      <c r="AB132" s="108"/>
      <c r="AC132" s="109"/>
      <c r="AD132" s="109"/>
      <c r="AE132" s="145"/>
      <c r="AF132" s="109"/>
      <c r="AG132" s="109"/>
      <c r="AH132" s="118"/>
    </row>
    <row r="133" spans="1:62" s="110" customFormat="1" x14ac:dyDescent="0.2">
      <c r="B133" s="113"/>
      <c r="C133" s="109"/>
      <c r="D133" s="108"/>
      <c r="E133" s="109"/>
      <c r="F133" s="145"/>
      <c r="G133" s="109"/>
      <c r="H133" s="109"/>
      <c r="I133" s="115"/>
      <c r="J133" s="145"/>
      <c r="K133" s="145"/>
      <c r="L133" s="108"/>
      <c r="M133" s="108"/>
      <c r="N133" s="145"/>
      <c r="O133" s="108"/>
      <c r="P133" s="109"/>
      <c r="Q133" s="109"/>
      <c r="R133" s="109"/>
      <c r="S133" s="109"/>
      <c r="T133" s="145"/>
      <c r="U133" s="108"/>
      <c r="V133" s="107"/>
      <c r="W133" s="108"/>
      <c r="X133" s="109"/>
      <c r="Y133" s="108"/>
      <c r="Z133" s="108"/>
      <c r="AA133" s="108"/>
      <c r="AB133" s="108"/>
      <c r="AC133" s="109"/>
      <c r="AD133" s="109"/>
      <c r="AE133" s="145"/>
      <c r="AF133" s="109"/>
      <c r="AG133" s="109"/>
      <c r="AH133" s="118"/>
    </row>
    <row r="134" spans="1:62" s="110" customFormat="1" x14ac:dyDescent="0.2">
      <c r="B134" s="113"/>
      <c r="C134" s="109"/>
      <c r="D134" s="108"/>
      <c r="E134" s="109"/>
      <c r="F134" s="145"/>
      <c r="G134" s="109"/>
      <c r="H134" s="109"/>
      <c r="I134" s="115"/>
      <c r="J134" s="145"/>
      <c r="K134" s="145"/>
      <c r="L134" s="108"/>
      <c r="M134" s="108"/>
      <c r="N134" s="145"/>
      <c r="O134" s="108"/>
      <c r="P134" s="109"/>
      <c r="Q134" s="109"/>
      <c r="R134" s="109"/>
      <c r="S134" s="109"/>
      <c r="T134" s="145"/>
      <c r="U134" s="108"/>
      <c r="V134" s="107"/>
      <c r="W134" s="108"/>
      <c r="X134" s="109"/>
      <c r="Y134" s="108"/>
      <c r="Z134" s="108"/>
      <c r="AA134" s="108"/>
      <c r="AB134" s="108"/>
      <c r="AC134" s="109"/>
      <c r="AD134" s="109"/>
      <c r="AE134" s="145"/>
      <c r="AF134" s="109"/>
      <c r="AG134" s="109"/>
      <c r="AH134" s="118"/>
    </row>
    <row r="135" spans="1:62" x14ac:dyDescent="0.2">
      <c r="R135" s="109"/>
    </row>
    <row r="136" spans="1:62" s="110" customFormat="1" x14ac:dyDescent="0.2">
      <c r="B136" s="113"/>
      <c r="C136" s="109"/>
      <c r="D136" s="108"/>
      <c r="E136" s="109"/>
      <c r="F136" s="145"/>
      <c r="G136" s="109"/>
      <c r="H136" s="109"/>
      <c r="I136" s="108"/>
      <c r="J136" s="145"/>
      <c r="K136" s="145"/>
      <c r="L136" s="108"/>
      <c r="M136" s="108"/>
      <c r="N136" s="145"/>
      <c r="O136" s="108"/>
      <c r="P136" s="109"/>
      <c r="Q136" s="109"/>
      <c r="R136" s="133"/>
      <c r="S136" s="109"/>
      <c r="T136" s="145"/>
      <c r="U136" s="108"/>
      <c r="V136" s="107"/>
      <c r="W136" s="108"/>
      <c r="X136" s="109"/>
      <c r="Y136" s="108"/>
      <c r="Z136" s="108"/>
      <c r="AA136" s="108"/>
      <c r="AB136" s="109"/>
      <c r="AC136" s="109"/>
      <c r="AD136" s="145"/>
      <c r="AE136" s="145"/>
      <c r="AF136" s="109"/>
      <c r="AG136" s="109"/>
      <c r="AH136" s="118"/>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row>
    <row r="137" spans="1:62" s="110" customFormat="1" x14ac:dyDescent="0.2">
      <c r="B137" s="113"/>
      <c r="C137" s="109"/>
      <c r="D137" s="108"/>
      <c r="E137" s="109"/>
      <c r="F137" s="145"/>
      <c r="G137" s="109"/>
      <c r="H137" s="109"/>
      <c r="I137" s="115"/>
      <c r="J137" s="145"/>
      <c r="K137" s="145"/>
      <c r="L137" s="108"/>
      <c r="M137" s="108"/>
      <c r="N137" s="145"/>
      <c r="O137" s="108"/>
      <c r="P137" s="109"/>
      <c r="Q137" s="109"/>
      <c r="R137" s="109"/>
      <c r="S137" s="109"/>
      <c r="T137" s="145"/>
      <c r="U137" s="108"/>
      <c r="V137" s="107"/>
      <c r="W137" s="108"/>
      <c r="X137" s="109"/>
      <c r="Y137" s="108"/>
      <c r="Z137" s="108"/>
      <c r="AA137" s="108"/>
      <c r="AB137" s="109"/>
      <c r="AC137" s="109"/>
      <c r="AD137" s="145"/>
      <c r="AE137" s="145"/>
      <c r="AF137" s="109"/>
      <c r="AG137" s="109"/>
      <c r="AH137" s="118"/>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row>
    <row r="138" spans="1:62" s="110" customFormat="1" x14ac:dyDescent="0.2">
      <c r="B138" s="113"/>
      <c r="C138" s="109"/>
      <c r="D138" s="108"/>
      <c r="E138" s="109"/>
      <c r="F138" s="145"/>
      <c r="G138" s="109"/>
      <c r="H138" s="109"/>
      <c r="I138" s="108"/>
      <c r="J138" s="145"/>
      <c r="K138" s="145"/>
      <c r="L138" s="108"/>
      <c r="M138" s="108"/>
      <c r="N138" s="145"/>
      <c r="O138" s="108"/>
      <c r="P138" s="109"/>
      <c r="Q138" s="109"/>
      <c r="R138" s="109"/>
      <c r="S138" s="109"/>
      <c r="T138" s="145"/>
      <c r="U138" s="108"/>
      <c r="V138" s="107"/>
      <c r="W138" s="108"/>
      <c r="X138" s="109"/>
      <c r="Y138" s="108"/>
      <c r="Z138" s="108"/>
      <c r="AA138" s="108"/>
      <c r="AB138" s="109"/>
      <c r="AC138" s="109"/>
      <c r="AD138" s="145"/>
      <c r="AE138" s="145"/>
      <c r="AF138" s="109"/>
      <c r="AG138" s="109"/>
      <c r="AH138" s="118"/>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row>
    <row r="139" spans="1:62" x14ac:dyDescent="0.2">
      <c r="A139" s="110"/>
      <c r="B139" s="113"/>
      <c r="C139" s="109"/>
      <c r="D139" s="108"/>
      <c r="E139" s="109"/>
      <c r="F139" s="145"/>
      <c r="G139" s="109"/>
      <c r="H139" s="109"/>
      <c r="I139" s="108"/>
      <c r="J139" s="145"/>
      <c r="K139" s="145"/>
      <c r="L139" s="108"/>
      <c r="M139" s="108"/>
      <c r="N139" s="145"/>
      <c r="O139" s="108"/>
      <c r="P139" s="109"/>
      <c r="Q139" s="109"/>
      <c r="R139" s="109"/>
      <c r="S139" s="109"/>
      <c r="T139" s="145"/>
      <c r="U139" s="108"/>
      <c r="V139" s="107"/>
      <c r="W139" s="108"/>
      <c r="X139" s="109"/>
      <c r="Y139" s="108"/>
      <c r="Z139" s="108"/>
      <c r="AA139" s="108"/>
      <c r="AB139" s="109"/>
      <c r="AC139" s="109"/>
      <c r="AD139" s="145"/>
      <c r="AE139" s="145"/>
      <c r="AF139" s="109"/>
      <c r="AG139" s="109"/>
    </row>
    <row r="140" spans="1:62" x14ac:dyDescent="0.2">
      <c r="R140" s="109"/>
    </row>
    <row r="149" spans="1:1" x14ac:dyDescent="0.2">
      <c r="A149" s="110"/>
    </row>
    <row r="150" spans="1:1" x14ac:dyDescent="0.2">
      <c r="A150" s="110"/>
    </row>
    <row r="151" spans="1:1" x14ac:dyDescent="0.2">
      <c r="A151" s="110"/>
    </row>
  </sheetData>
  <mergeCells count="7">
    <mergeCell ref="AF5:AG5"/>
    <mergeCell ref="C5:D5"/>
    <mergeCell ref="E5:F5"/>
    <mergeCell ref="G5:H5"/>
    <mergeCell ref="I5:K5"/>
    <mergeCell ref="P5:T5"/>
    <mergeCell ref="AB5:AD5"/>
  </mergeCells>
  <pageMargins left="0.7" right="0.7" top="0.78740157499999996" bottom="0.78740157499999996"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86d4e3c-9135-4b85-8da2-2d1749b73b3b" xsi:nil="true"/>
    <lcf76f155ced4ddcb4097134ff3c332f xmlns="478718aa-7be2-4419-954b-186c51d1f98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C803A19A033F348A389A8560E2D057B" ma:contentTypeVersion="16" ma:contentTypeDescription="Ein neues Dokument erstellen." ma:contentTypeScope="" ma:versionID="f4ba79a787f1b740340b77eb87a34b7c">
  <xsd:schema xmlns:xsd="http://www.w3.org/2001/XMLSchema" xmlns:xs="http://www.w3.org/2001/XMLSchema" xmlns:p="http://schemas.microsoft.com/office/2006/metadata/properties" xmlns:ns2="478718aa-7be2-4419-954b-186c51d1f98a" xmlns:ns3="586d4e3c-9135-4b85-8da2-2d1749b73b3b" targetNamespace="http://schemas.microsoft.com/office/2006/metadata/properties" ma:root="true" ma:fieldsID="790b7ebe2a4ae7b5a6ba9b776db470fd" ns2:_="" ns3:_="">
    <xsd:import namespace="478718aa-7be2-4419-954b-186c51d1f98a"/>
    <xsd:import namespace="586d4e3c-9135-4b85-8da2-2d1749b73b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8718aa-7be2-4419-954b-186c51d1f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73c57393-e5c5-4ba2-b0aa-468338a3bd4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6d4e3c-9135-4b85-8da2-2d1749b73b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b8ad392-e925-48d8-8a7f-853cd460bbe0}" ma:internalName="TaxCatchAll" ma:showField="CatchAllData" ma:web="586d4e3c-9135-4b85-8da2-2d1749b73b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15E00-0AE7-4BA6-A71D-7566D3CF2DA6}">
  <ds:schemaRefs>
    <ds:schemaRef ds:uri="http://schemas.microsoft.com/sharepoint/v3/contenttype/forms"/>
  </ds:schemaRefs>
</ds:datastoreItem>
</file>

<file path=customXml/itemProps2.xml><?xml version="1.0" encoding="utf-8"?>
<ds:datastoreItem xmlns:ds="http://schemas.openxmlformats.org/officeDocument/2006/customXml" ds:itemID="{B9D51579-D251-4A1B-A7AE-80A4130F6C9D}">
  <ds:schemaRefs>
    <ds:schemaRef ds:uri="http://schemas.microsoft.com/office/2006/metadata/properties"/>
    <ds:schemaRef ds:uri="http://schemas.microsoft.com/office/infopath/2007/PartnerControls"/>
    <ds:schemaRef ds:uri="014d96a0-792b-478e-93ea-c58875626a3f"/>
    <ds:schemaRef ds:uri="2da0243d-7794-49a0-aaf1-56239a91000d"/>
    <ds:schemaRef ds:uri="586d4e3c-9135-4b85-8da2-2d1749b73b3b"/>
    <ds:schemaRef ds:uri="478718aa-7be2-4419-954b-186c51d1f98a"/>
  </ds:schemaRefs>
</ds:datastoreItem>
</file>

<file path=customXml/itemProps3.xml><?xml version="1.0" encoding="utf-8"?>
<ds:datastoreItem xmlns:ds="http://schemas.openxmlformats.org/officeDocument/2006/customXml" ds:itemID="{2913670E-D48C-42CB-9B1E-13BA69CC48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8718aa-7be2-4419-954b-186c51d1f98a"/>
    <ds:schemaRef ds:uri="586d4e3c-9135-4b85-8da2-2d1749b73b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AES DRT</vt:lpstr>
      <vt:lpstr>Data</vt:lpstr>
      <vt:lpstr>Datenquelle</vt:lpstr>
      <vt:lpstr>Datenquelle!Druckbereich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Kaya Hodel</dc:creator>
  <cp:lastModifiedBy>Kaya Hodel</cp:lastModifiedBy>
  <cp:lastPrinted>2019-08-23T13:14:58Z</cp:lastPrinted>
  <dcterms:created xsi:type="dcterms:W3CDTF">2019-08-02T17:37:03Z</dcterms:created>
  <dcterms:modified xsi:type="dcterms:W3CDTF">2023-11-08T08:42:17Z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0x0101009C803A19A033F348A389A8560E2D057B</vt:lpwstr>
  </property>
  <property fmtid="{D5CDD505-2E9C-101B-9397-08002B2CF9AE}" pid="3" name="MediaServiceImageTags">
    <vt:lpwstr/>
  </property>
  <property fmtid="{D5CDD505-2E9C-101B-9397-08002B2CF9AE}" pid="4" name="Kategorie">
    <vt:lpwstr/>
  </property>
</Properties>
</file>